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suna\OneDrive - Ventura County Community College District\Desktop\"/>
    </mc:Choice>
  </mc:AlternateContent>
  <bookViews>
    <workbookView xWindow="-120" yWindow="-120" windowWidth="29040" windowHeight="15840" activeTab="1"/>
  </bookViews>
  <sheets>
    <sheet name="High $100K +" sheetId="2" r:id="rId1"/>
    <sheet name="Med $100K - $15K" sheetId="3" r:id="rId2"/>
    <sheet name="Low Below $15K" sheetId="4" r:id="rId3"/>
  </sheets>
  <definedNames>
    <definedName name="_xlnm._FilterDatabase" localSheetId="0" hidden="1">'High $100K +'!$A$1:$P$1</definedName>
    <definedName name="_xlnm._FilterDatabase" localSheetId="2" hidden="1">'Low Below $15K'!$A$1:$P$1</definedName>
    <definedName name="_xlnm._FilterDatabase" localSheetId="1" hidden="1">'Med $100K - $15K'!$A$1:$P$1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9" i="4" l="1"/>
  <c r="Z11" i="4"/>
  <c r="Z18" i="4"/>
  <c r="Z25" i="4"/>
  <c r="Z40" i="4"/>
  <c r="Z41" i="4"/>
  <c r="Z34" i="4"/>
  <c r="Z50" i="4"/>
  <c r="Z26" i="4"/>
  <c r="Z27" i="4"/>
  <c r="Z5" i="4"/>
  <c r="Z35" i="4"/>
  <c r="Z9" i="4"/>
  <c r="Z12" i="4"/>
  <c r="Z42" i="4"/>
  <c r="Z65" i="4"/>
  <c r="Z56" i="4"/>
  <c r="Z28" i="4"/>
  <c r="Z51" i="4"/>
  <c r="Z60" i="4"/>
  <c r="Z13" i="4"/>
  <c r="Z21" i="4"/>
  <c r="Z29" i="4"/>
  <c r="Z43" i="4"/>
  <c r="Z63" i="4"/>
  <c r="Z22" i="4"/>
  <c r="Z14" i="4"/>
  <c r="Z10" i="4"/>
  <c r="Z23" i="4"/>
  <c r="Z61" i="4"/>
  <c r="Z38" i="4"/>
  <c r="Z4" i="4"/>
  <c r="Z6" i="4"/>
  <c r="Z15" i="4"/>
  <c r="Z52" i="4"/>
  <c r="Z7" i="4"/>
  <c r="Z44" i="4"/>
  <c r="Z57" i="4"/>
  <c r="Z66" i="4"/>
  <c r="Z16" i="4"/>
  <c r="Z20" i="4"/>
  <c r="Z53" i="4"/>
  <c r="Z45" i="4"/>
  <c r="Z3" i="4"/>
  <c r="Z58" i="4"/>
  <c r="Z46" i="4"/>
  <c r="Z54" i="4"/>
  <c r="Z47" i="4"/>
  <c r="Z8" i="4"/>
  <c r="Z48" i="4"/>
  <c r="Z30" i="4"/>
  <c r="Z31" i="4"/>
  <c r="Z36" i="4"/>
  <c r="Z64" i="4"/>
  <c r="Z55" i="4"/>
  <c r="Z17" i="4"/>
  <c r="Z39" i="4"/>
  <c r="Z32" i="4"/>
  <c r="Z67" i="4"/>
  <c r="Z49" i="4"/>
  <c r="Z59" i="4"/>
  <c r="Z62" i="4"/>
  <c r="Z33" i="4"/>
  <c r="Z24" i="4"/>
  <c r="Z37" i="4"/>
  <c r="Z17" i="3"/>
  <c r="Z3" i="3"/>
  <c r="Z13" i="3"/>
  <c r="Z6" i="3"/>
  <c r="Z8" i="3"/>
  <c r="Z9" i="3"/>
  <c r="Z5" i="3"/>
  <c r="Z10" i="3"/>
  <c r="Z11" i="3"/>
  <c r="Z18" i="3"/>
  <c r="Z14" i="3"/>
  <c r="Z12" i="3"/>
  <c r="Z15" i="3"/>
  <c r="Z16" i="3"/>
  <c r="Z4" i="3"/>
  <c r="Z7" i="3"/>
  <c r="Z9" i="2"/>
  <c r="Z3" i="2"/>
  <c r="Z10" i="2"/>
  <c r="Z6" i="2"/>
  <c r="Z11" i="2"/>
  <c r="Z14" i="2"/>
  <c r="Z12" i="2"/>
  <c r="Z13" i="2"/>
  <c r="Z7" i="2"/>
  <c r="Z4" i="2"/>
  <c r="Z5" i="2"/>
  <c r="Z8" i="2"/>
  <c r="B25" i="2" l="1"/>
  <c r="D2" i="2" s="1"/>
  <c r="B24" i="2"/>
  <c r="B30" i="3"/>
  <c r="D2" i="3" s="1"/>
  <c r="B29" i="3"/>
  <c r="B79" i="4"/>
  <c r="D2" i="4" s="1"/>
  <c r="B78" i="4"/>
  <c r="B2" i="4" s="1"/>
  <c r="B77" i="4"/>
  <c r="B23" i="2"/>
  <c r="B28" i="3"/>
  <c r="B26" i="2" l="1"/>
  <c r="E2" i="2" s="1"/>
  <c r="B2" i="2"/>
  <c r="B31" i="3"/>
  <c r="E2" i="3" s="1"/>
  <c r="B2" i="3"/>
  <c r="B80" i="4"/>
  <c r="E2" i="4" s="1"/>
</calcChain>
</file>

<file path=xl/sharedStrings.xml><?xml version="1.0" encoding="utf-8"?>
<sst xmlns="http://schemas.openxmlformats.org/spreadsheetml/2006/main" count="1426" uniqueCount="583">
  <si>
    <t>Unit Name</t>
  </si>
  <si>
    <t>Request Status</t>
  </si>
  <si>
    <t>New/Unfunded Resource Request</t>
  </si>
  <si>
    <t>Justification</t>
  </si>
  <si>
    <t>Contact Person for Request</t>
  </si>
  <si>
    <t>Resource Category</t>
  </si>
  <si>
    <t>Funding Source</t>
  </si>
  <si>
    <t>What specific grant opportunities could help fund your request?</t>
  </si>
  <si>
    <t>Priority</t>
  </si>
  <si>
    <t>Overall / Aggregate Cost</t>
  </si>
  <si>
    <t>Replacement Item</t>
  </si>
  <si>
    <t>Building and Room #</t>
  </si>
  <si>
    <t>Original Resource Request Date</t>
  </si>
  <si>
    <t>Resource Updated Date</t>
  </si>
  <si>
    <t/>
  </si>
  <si>
    <t xml:space="preserve"> </t>
  </si>
  <si>
    <t>Annual Program Plan ACCESS</t>
  </si>
  <si>
    <t>09/30/2020</t>
  </si>
  <si>
    <t>(A) Active Request</t>
  </si>
  <si>
    <t>(C) Facilities Need</t>
  </si>
  <si>
    <t>High</t>
  </si>
  <si>
    <t>No</t>
  </si>
  <si>
    <t>09/29/2019</t>
  </si>
  <si>
    <t>Medium</t>
  </si>
  <si>
    <t>LMC 1st floor</t>
  </si>
  <si>
    <t>09/30/2021</t>
  </si>
  <si>
    <t xml:space="preserve">Change front door. </t>
  </si>
  <si>
    <t xml:space="preserve">The current door is extremely loud and interrupts students who are testing. It also often breaks with ease. </t>
  </si>
  <si>
    <t>Silva Arzunyan</t>
  </si>
  <si>
    <t>Unknown</t>
  </si>
  <si>
    <t>Yes</t>
  </si>
  <si>
    <t>Existing Program Funds</t>
  </si>
  <si>
    <t>General Fund</t>
  </si>
  <si>
    <t>09/21/2017</t>
  </si>
  <si>
    <t>(C) Pending/Future Need</t>
  </si>
  <si>
    <t>Other Funding</t>
  </si>
  <si>
    <t>10/01/2020</t>
  </si>
  <si>
    <t>CTE Funds</t>
  </si>
  <si>
    <t>10/02/2020</t>
  </si>
  <si>
    <t>09/29/2021</t>
  </si>
  <si>
    <t>CTE Funds (will need to apply for funds)</t>
  </si>
  <si>
    <t>09/27/2019</t>
  </si>
  <si>
    <t>09/26/2020</t>
  </si>
  <si>
    <t>09/29/2020</t>
  </si>
  <si>
    <t>Annual Program Plan Americas Teaching Zoo</t>
  </si>
  <si>
    <t>09/26/2019</t>
  </si>
  <si>
    <t>Accumtone Tonometer</t>
  </si>
  <si>
    <t xml:space="preserve">Diagnostic equipment for ophthalmic exams lessening the need for costly outside veterinary exams. Eliminates need to transport animals off grounds which increases safety.   </t>
  </si>
  <si>
    <t>Lory Palmer, RVT
Alisa Behar, Zoo Operations Supervisor</t>
  </si>
  <si>
    <t>09/27/2021</t>
  </si>
  <si>
    <t>Alisa Behar, Zoo Operations Supervisor</t>
  </si>
  <si>
    <t>03/15/2017</t>
  </si>
  <si>
    <t>09/28/2020</t>
  </si>
  <si>
    <t xml:space="preserve">Golf cart ( for staff use only) </t>
  </si>
  <si>
    <t xml:space="preserve">1. Safety- In the event of an animal escape or other emergency, staff can arrive on the scene more quickly to provide assistance, track an animal, etc. Students who are ill/injured can be transported quickly to the health center for treatment. 
2. Animal transport.  Small animals can be transported to and from presentations. campus events, etc. 
3. Accessibility for staff. Staff frequently needs to go to campus for administrative duties. This leaves less staff supervision on the zoo while we walk back and forth. This would shorten our time away from the zoo and student supervision. 
4. Donors/tours-many of our potential donors are elderly and cannot walk the entire length of the zoo. A cart would give us the ability to tour them comfortably. Offering that service may help secure more donations/funds to the zoo. </t>
  </si>
  <si>
    <t>Alisa Behar-Zoo Operations Supervisor</t>
  </si>
  <si>
    <t>Zoo 1</t>
  </si>
  <si>
    <t>09/11/2021</t>
  </si>
  <si>
    <t xml:space="preserve">New Ultrasound machine </t>
  </si>
  <si>
    <t xml:space="preserve">Better diagnostic quality for animal exams. Would replace our outdated and donated technology that is of poor quality. Better teaching tool for students and would reduce animal anesthetic procedure time. Also reduce cost for the zoo by not sending animals to other veterinarians with better diagnostic tools. </t>
  </si>
  <si>
    <t>09/28/2021</t>
  </si>
  <si>
    <t xml:space="preserve">Roof in our backstage area need replacement. It is a safety hazard to our students and animals </t>
  </si>
  <si>
    <t xml:space="preserve">Facilities need to be maintained in safe working order for the safety of our student and animals. Unsafe areas will not pass regulatory or accreditation inspections. </t>
  </si>
  <si>
    <t xml:space="preserve">EATM Wildlife Theater </t>
  </si>
  <si>
    <t>09/09/2021</t>
  </si>
  <si>
    <t>Shade for Eye To Eye guest bleachers</t>
  </si>
  <si>
    <t>This theater:
* does not have any shade for guests in the 4 sets of beachers
* providing shade would allow greater use of this space, especially during the hot summer months
* increased use would help increase revenue generating activities 
* is not slated to be improved per zoo master plan for many years
* possible solar generation location on top of shade structures could be an added benefit
* cost noted is an estimate, no quotes have been obtained. However, just replacing shade material at existing Wildlife Theater for 3 bleacher sets is ~$17,000</t>
  </si>
  <si>
    <t>Michlyn Hines, zoo operations supervisor</t>
  </si>
  <si>
    <t>09/16/2018</t>
  </si>
  <si>
    <t>09/21/2020</t>
  </si>
  <si>
    <t>09/17/2018</t>
  </si>
  <si>
    <t>Low</t>
  </si>
  <si>
    <t>LMC 227</t>
  </si>
  <si>
    <t>Annual Program Plan Art/Art History</t>
  </si>
  <si>
    <t>25 new drafting tables on wheels for AA-136</t>
  </si>
  <si>
    <t>Old tables are in terrible shape, and are very difficult to move.  Pieces are starting to chip off, posing safety issues for students.</t>
  </si>
  <si>
    <t>Erika Lizée</t>
  </si>
  <si>
    <t>AA-136</t>
  </si>
  <si>
    <t>09/23/2019</t>
  </si>
  <si>
    <t>3 Science Lab Table w/ ChemGuard Top (30" W x 60" L x 36" H) Needed for Art Classroom, AA-143</t>
  </si>
  <si>
    <t xml:space="preserve">An important step of the intaglio printmaking process is the inking of the printmaking plates. This step is best completed standing up. These tables will be used in the printmaking studio for the inking of plates and will improve student success with production of intaglio prints (one of the CLOs). The tables will also be used by other classes as work tables allowing students an option to work standing up or at a stool. In artmaking, the option to stand when working can be very helpful for various tasks. Again, this will improve student success. </t>
  </si>
  <si>
    <t>Erika Lizee, Gerry Zucca</t>
  </si>
  <si>
    <t>AA-143</t>
  </si>
  <si>
    <t>09/15/2021</t>
  </si>
  <si>
    <t>6 Brent CXC potters wheels</t>
  </si>
  <si>
    <t>6 old Shimpo wheels are on the edge of breaking.  These old wheels can not be fixed.  Motors are not available, otherwise we would fix them.   In the last few year, 5 of these type of wheels smoked and stopped working (motors burnt out).  That is why we are expecting these last few old wheels to fail.  Its a safety concern to run these wheel until the motor burns up.
Brent CXC 1/2Hp cost $1400 each.
Without the new wheels we will have to lower our cap for the 8 ceramics classes we offer each semester.
We will need the new wheels for Fall 2021 when we believe we will be back on ground.</t>
  </si>
  <si>
    <t>Gerry Zucca</t>
  </si>
  <si>
    <t>AA-124 Ceramics Studio</t>
  </si>
  <si>
    <t>09/25/2020</t>
  </si>
  <si>
    <t xml:space="preserve">AA-132, Sculpture Studio: 15 adjustable rolling stools with backs </t>
  </si>
  <si>
    <t>new high tables require a higher stool than what we currently have.</t>
  </si>
  <si>
    <t>Cynthia A Minet</t>
  </si>
  <si>
    <t>AA 132</t>
  </si>
  <si>
    <t>09/13/2018</t>
  </si>
  <si>
    <t>AA-141 Student Gallery - Replacement of door and windows with glass</t>
  </si>
  <si>
    <t>Access to the gallery and visibility would be greatly improved by the addition of a glass door and a glass door on the window wall.  Even when the gallery is closed, the clear gallery windows would allow passers by to see the art on display.
As an interim fix:
1.    Replace tinted glass on windows with clear glass
The cost estimate is a total guess!  We need John to make this assessment.</t>
  </si>
  <si>
    <t>Erika Lizee/Cynthia Minet/Gerry Zucca</t>
  </si>
  <si>
    <t>AA-141</t>
  </si>
  <si>
    <t>03/21/2017</t>
  </si>
  <si>
    <t>BF Line Flat File, 5-Drawer (16½''H × 44½''W × 31¼''D) for Art Classroom, AA-143</t>
  </si>
  <si>
    <t xml:space="preserve">Printmaking papers are available for students for their projects. There is currently no place in the classroom to store these papers. The flat file would enable printmaking papers to be stored safely and provide easy access for students and instructors. </t>
  </si>
  <si>
    <t>Erika Lizee/Gerry Zucca</t>
  </si>
  <si>
    <t>Counter-Height Mobile Shelf Storage Cabinet w/ Doors (10 Compartments) with lock for Art Classroom, AA-143</t>
  </si>
  <si>
    <t xml:space="preserve">Cabinet would provide safe and convenient storage for all printmaking inks: monoprint, intaglio and relief.  When students are working on printing they need to be able to access the various inks in an efficient manner. We don't currently have a good storage system for inks in the printmaking classroom. </t>
  </si>
  <si>
    <t>Annual Program Plan Astronomy/Physics/PhysScience</t>
  </si>
  <si>
    <t>Erik Reese</t>
  </si>
  <si>
    <t>09/15/2017</t>
  </si>
  <si>
    <t>09/16/2017</t>
  </si>
  <si>
    <t>03/29/2017</t>
  </si>
  <si>
    <t>Board lights for PS-207</t>
  </si>
  <si>
    <t>The original lights have been partially dimmed so that the projector images may be more clearly seen.  This has the consequence that the white board is often rather dark.  Lights covering the entire board with a light switch, ideally near the current light switch, would alleviate this issue.  Note that many faculty use the white boards extensively in this room for physics and engineering classes.</t>
  </si>
  <si>
    <t>PS-207</t>
  </si>
  <si>
    <t>MC Observatory</t>
  </si>
  <si>
    <t>Chairs (3) for new part-time office (PS-237)</t>
  </si>
  <si>
    <t>Space has been cleared for a part-time office in PS-237 and 3 new chairs would be nice for use by faculty and visiting students.</t>
  </si>
  <si>
    <t>PS-237</t>
  </si>
  <si>
    <t>PS Building</t>
  </si>
  <si>
    <t>HVAC Replacement for PS Building</t>
  </si>
  <si>
    <t>The current HVAC system in the PS building is inconsistent, at best.  Regular work orders regarding condistions in the PS building are not a good use of time or resources for M&amp;O, administrative assistants, and faculty alike.  Students, classified, and faculty cannot be expected to perform well in a sometimes sweltering environment.  We thank M&amp;O for their heroic efforts in trying to maintain this aging building.  Perhaps it is time to replace the entire system despite the rather large expense.</t>
  </si>
  <si>
    <t>Annual Program Plan Biology</t>
  </si>
  <si>
    <t>48” Isola VUE Filtered Workstation</t>
  </si>
  <si>
    <t xml:space="preserve">Our current unit is an older unit that was manufactured at minimum 10+ years ago and therefore the replacement parts are no longer available.   In the event that any parts become non-functional, we will not be able to use our fume hood, which is an essential component in several of our labs.  </t>
  </si>
  <si>
    <t>Lan Nguyen;</t>
  </si>
  <si>
    <t>HSC 204;</t>
  </si>
  <si>
    <t>Anatomy classrooms need tall open cubbies that can fit backpacks and student personal items.</t>
  </si>
  <si>
    <t>Anatomy classrooms in HSC 201 and HSC 202 currently use a office metal cabinet for students to put there personal items in while in class since there are strict requirements we must follow to maintain our cadaver agreement with UC Irvine.  These metal cabinets were not designed for this purpose.  We need to buy/build install taller open cubbies that can fit all student backpacks and personal items properly.  We have measured and identified the type of cubbies that would fit into those spaces.</t>
  </si>
  <si>
    <t>Mary Swenson;</t>
  </si>
  <si>
    <t>HSC 201 and HSC 202</t>
  </si>
  <si>
    <t>09/28/2019</t>
  </si>
  <si>
    <t xml:space="preserve">Anatomy display cabinets in HSC 201 and HSC 202
</t>
  </si>
  <si>
    <t xml:space="preserve">Our Anatomy rooms contain many large and expensive models that are currently stored behind the white boards.  These models don’t fit there properly (tilted to fit, sideways, etc) and are very hard to get out without damaging them.  This area behind the white boards were not designed to house these models.  We need to purchase or buy anatomy display cabinets that can store these models properly without damaging them,.
</t>
  </si>
  <si>
    <t>Mary Swenson; Lan Nguyen; Edwin Leung;</t>
  </si>
  <si>
    <t>HSC 201 and HSC 202;</t>
  </si>
  <si>
    <t xml:space="preserve">Filter for the biohazard hood </t>
  </si>
  <si>
    <t xml:space="preserve">To ensure the safety of our students and staff during  daily microbiological procedures, the filter hood must be replaced and changed. </t>
  </si>
  <si>
    <t>Lan Nguyen</t>
  </si>
  <si>
    <t>HSC 204</t>
  </si>
  <si>
    <t>04/03/2017</t>
  </si>
  <si>
    <t xml:space="preserve">Funds for lab chairs for three of our lab rooms in LMC.  We still need about 93 new chairs.  The current chairs have worn out and are difficult to repair.  
 $271 x 93 chairs = $25,203 with tax   
Or, at minimum 26 chairs at a time to replace each LMC lab room at a time. 
 $271  x 26 chairs = $7,046.00 with tax
</t>
  </si>
  <si>
    <t>Lab chairs receive heavy use and many of the chairs have torn seats/back which expose sharp steel edges.  Also, many of the chairs have broken hydraulic cylinders and are no longer functioning.  It is becoming a student safety issue in the lab classrooms.</t>
  </si>
  <si>
    <t>Mary Swenson; Edwin Leung; Audrey Chen;</t>
  </si>
  <si>
    <t>LMC 216, LMC 217, and LMC 220</t>
  </si>
  <si>
    <t>Lan Nguyen; Mary Swenson;</t>
  </si>
  <si>
    <t>New bench tops for lab benches in the LMC building, as benches have been damaged after over 25 years of use.</t>
  </si>
  <si>
    <t>The lab benches are made of Formica over press board. For the past few years, edging strips that fall off have been replaced and reattached, sometimes using masking tape. Old and new areas of press board exposure cannot be covered because Formica that matches the benches is no longer manufactured. This poses a safety concern because these benches are used to conduct experiments that sometimes involve the use of bacteria and fungi, and the surfaces cannot be cleaned properly.   Some peelings of the Formica leave sharp edges on the surfaces, and in some locations some counters are sagging under load.  These are safety hazards to students, faculty, and staff.  The replacements of the bench top will extend the life of the benches. 
Approximate cost:  $15,000 per room; 6 lab rooms x $15,000 = $90,000 + tax</t>
  </si>
  <si>
    <t>LMC 216, LMC 217, LMC 218, LMC 219, LMC 220, LMC 228</t>
  </si>
  <si>
    <t>Repair of the floors in HSC 207</t>
  </si>
  <si>
    <t xml:space="preserve">The floor properties in HSC 207 is weakened and could be a long term safety issue.   We do not believe it is just a cosmetic issue.  </t>
  </si>
  <si>
    <t>HSC 207, HSC 207A, and HSC 307B</t>
  </si>
  <si>
    <t>Audrey Chen</t>
  </si>
  <si>
    <t>Update and refurbish LMC 227 lecture room</t>
  </si>
  <si>
    <t>LMC 227 is the Biology department's only dedicated lecture room that sits about 55 students.  The room is designed so that it does not optimize space, ease of seating, or movement by students/faculty.  The seats are bolted down into the floor.   Likewise,  some of the seats have come apart from the floor entirely.  So we have resorted to placing chairs from the outside hallway so that we have enough seats for our students.  The three rows of tables in the room are shaped like a flattened U from one side of the room to the other.  We are hoping to modernize the seating so that we can accommodate more students, while also providing a good learning environment.</t>
  </si>
  <si>
    <t xml:space="preserve">We are requesting Labnet Labpette Discovery micropipettes for our Physiology students to use in their Physiology labs.  We are requesting eight P1000, eight P200, eight P20, and eight P10 micropipettes.  </t>
  </si>
  <si>
    <t xml:space="preserve">Our physiology courses have added hands on labs to our courses to allow more student engagement and active learning in the lab.  These labs for student learning and application of newly learned content. To perform these labs, students require micropipettes to transfer small volumes of liquid accurately. </t>
  </si>
  <si>
    <t>Mary Swenson; Lan Nguyen;</t>
  </si>
  <si>
    <t>HSC 208</t>
  </si>
  <si>
    <t>Annual Program Plan Biotechnology</t>
  </si>
  <si>
    <t>Subhash Karkare</t>
  </si>
  <si>
    <t>Purchase two vacuum pumps for Biosafety Cabinets</t>
  </si>
  <si>
    <t>Currently we have 3 vacuum pumps - but five biosafety cabinets. Students using two of the safety cabinets either have to use a manual vacuum device or wait for another student to finish their activity to use the vacuum pumps.</t>
  </si>
  <si>
    <t>HSC 205</t>
  </si>
  <si>
    <t>09/22/2020</t>
  </si>
  <si>
    <t>09/23/2020</t>
  </si>
  <si>
    <t>04/10/2017</t>
  </si>
  <si>
    <t>09/07/2017</t>
  </si>
  <si>
    <t>Annual Program Plan Child Development</t>
  </si>
  <si>
    <t>09/30/2019</t>
  </si>
  <si>
    <t>Johanna Pimentel</t>
  </si>
  <si>
    <t>Cindy Sheaks-McGowan or Johanna Pimentel</t>
  </si>
  <si>
    <t>Install dimmed lighting in CDC-114 and CDC-132 to improve visibility of projection screen in the classrooms.</t>
  </si>
  <si>
    <t>Students must sit in the dark to see the screen, but this doesn't leave enough light for note taking and other activities.</t>
  </si>
  <si>
    <t>CDC-114 and CDC-132</t>
  </si>
  <si>
    <t>Privacy Screening along CDC Playground Fence</t>
  </si>
  <si>
    <t xml:space="preserve">Child safety. </t>
  </si>
  <si>
    <t>CDC playground</t>
  </si>
  <si>
    <t>05/02/2017</t>
  </si>
  <si>
    <t>(C) Facilities Need, (D) Technology Need, (E) Review for Space Allocation</t>
  </si>
  <si>
    <t>09/14/2018</t>
  </si>
  <si>
    <t>Annual Program Plan Computer Network Systems Engineering</t>
  </si>
  <si>
    <t>Ed Garcia</t>
  </si>
  <si>
    <t>11/03/2020</t>
  </si>
  <si>
    <t>about 15 new Student Chairs for Classroom Tech T212 to replace damaged/worn chairs that are becoming Safety issue.  Was recommended at last Classroom Observation visit that some of the chairs look to worn, broken, and are falling over due to instability wear.</t>
  </si>
  <si>
    <t>Provides a safer teaching environment for students.</t>
  </si>
  <si>
    <t>Tech T212</t>
  </si>
  <si>
    <t>Annual Program Plan Dance</t>
  </si>
  <si>
    <t xml:space="preserve">Additional outdoor dance floor </t>
  </si>
  <si>
    <t>We were able to secure a portable dance floor for last year to take classes during the spring semester (during the height of COVID). We are looking forward to adding more square footage to the floor since it is small for our larger classes. It could be a key piece for our outdoor performance space as we work toward having that come to fruition.</t>
  </si>
  <si>
    <t>Beth Megill, John Loprieno</t>
  </si>
  <si>
    <t>Outdoor spaces</t>
  </si>
  <si>
    <t>Matt Calfin</t>
  </si>
  <si>
    <t>09/24/2020</t>
  </si>
  <si>
    <t>04/13/2017</t>
  </si>
  <si>
    <t>Annual Program Plan Engineering</t>
  </si>
  <si>
    <t>Scarlet Relle</t>
  </si>
  <si>
    <t>Annual Program Plan Facilities Svcs</t>
  </si>
  <si>
    <t>$1.2M to complete a permanent modular building on concrete foundation with associated site work</t>
  </si>
  <si>
    <t>Removal of the old restroom and snackbar required that students and faculty rely on portable toilets during activities in the stadium area.</t>
  </si>
  <si>
    <t>Stadium Restroom</t>
  </si>
  <si>
    <t>Annual Program Plan Film Studies</t>
  </si>
  <si>
    <t>Need secured cabinet/storage for DVD/BluRay Collection.</t>
  </si>
  <si>
    <t>We do not have storage for the existing collection and expansion of the collection is necessary for the curricular needs of the program.</t>
  </si>
  <si>
    <t>Lauren Snowden</t>
  </si>
  <si>
    <t>Annual Program Plan Film TV Media</t>
  </si>
  <si>
    <t>Forum</t>
  </si>
  <si>
    <t>Annual Program Plan FTMA</t>
  </si>
  <si>
    <t>Lauren Snowden and Richard Feildan</t>
  </si>
  <si>
    <t>ADA access update - Guide Hand Rails</t>
  </si>
  <si>
    <t>Forum has access needs/overhauling to better accommodate ADA guidelines including guide rails on the ramps.</t>
  </si>
  <si>
    <t>Forum AA 140</t>
  </si>
  <si>
    <t>Forum Update - Seats</t>
  </si>
  <si>
    <t>The forum is in desperate need of refurbishing - and the 25 year old seats need to be replaced.</t>
  </si>
  <si>
    <t>Forum Update - Walls</t>
  </si>
  <si>
    <t>Remove paneling from walls and paint.</t>
  </si>
  <si>
    <t>Annual Program Plan Game Design</t>
  </si>
  <si>
    <t>Johnathan Bair</t>
  </si>
  <si>
    <t>T-217</t>
  </si>
  <si>
    <t>04/19/2017</t>
  </si>
  <si>
    <t>Self-locking supply closet.</t>
  </si>
  <si>
    <t>Suggested line item for video game software and hardware purchases.</t>
  </si>
  <si>
    <t xml:space="preserve">Tables and chairs needed to complete 6th classroom "pod." </t>
  </si>
  <si>
    <t>(Please see other tables/chairs in room to match.) This will increase the room capacity to 36 students.</t>
  </si>
  <si>
    <t>Two permanent HD webcams (and infrastructure like cabling, microphones, etc.) needed to conduct Skype calls with guest lecturers and film lectures for online distribution.</t>
  </si>
  <si>
    <t xml:space="preserve">It would be very helpful to have two permanent webcams installed in the room in order to conduct Skype calls with guest lecturers as well as film lectures. One webcam would face the lecturer and the other would face the classroom.
Example wide-field webcam ($30 x 2):
Genius 120-degree Ultra Wide Angle Full HD Conference Webcam(WideCam F100)
https://amzn.com/B0080CE5M4
Example wireless microphone system ($130):
Audio2000 AWM-6032UL UHF Dual Channel Wireless Microphone System with One Handheld &amp; One Lapel (Lavalier) Mic
https://amzn.com/B002KL4TO0
</t>
  </si>
  <si>
    <t>Annual Program Plan Graphics/Multimedia</t>
  </si>
  <si>
    <t>05/03/2017</t>
  </si>
  <si>
    <t>3D Prototyping lab to be installed in the former darkroom off of COM 150/151, including 3D printer, laser cutter, and supporting media, hardware, training and supplies.</t>
  </si>
  <si>
    <t>COM 150/151</t>
  </si>
  <si>
    <t>05/04/2017</t>
  </si>
  <si>
    <t>08/31/2017</t>
  </si>
  <si>
    <t>Annual Program Plan Kinesiology/ICA</t>
  </si>
  <si>
    <t>Matt Crater</t>
  </si>
  <si>
    <t>03/22/2017</t>
  </si>
  <si>
    <t>Entry Way and Fencing surrounding athletics fields.</t>
  </si>
  <si>
    <t>Currently we have no way of keeping the public out of our athletic field via fencing or gates. There is unnecessary wear and tear on our facilities as well as no way of keeping anyone from walking through some of our practices and classes. This includes the disc, hammer, shot put and javelin throwing areas.</t>
  </si>
  <si>
    <t>03/23/2017</t>
  </si>
  <si>
    <t>Netting/Fencing for Golf Classes/Range</t>
  </si>
  <si>
    <t>To prevent golf balls from going into outdoor training facility and causing potential injury. The netting would also allow for beautification of a smaller area and provide space for growth of the college facilities.</t>
  </si>
  <si>
    <t>Vance Manakas/Adam Black</t>
  </si>
  <si>
    <t>Golf Range</t>
  </si>
  <si>
    <t>Outdoor Sand Facility to serve as multi-use facility: CTE Exercise Science, Boot Camp Training, Conditioning Area, and Sand Volleyball.</t>
  </si>
  <si>
    <t>Matt Crater /Adam Black</t>
  </si>
  <si>
    <t>Possible Outside Donor</t>
  </si>
  <si>
    <t>Outside Gym</t>
  </si>
  <si>
    <t>Soccer Pitch Modernization
Scoreboard
Bleachers
Lights
Sound System</t>
  </si>
  <si>
    <t>The Soccer pitch while a beautiful grass facility is dated and under utilized by the community.</t>
  </si>
  <si>
    <t xml:space="preserve">Storage unit for track &amp; field equipment to expand the life span of both pits. </t>
  </si>
  <si>
    <t>To protect and prevent theft of outdoor equipment.  There have been 4
break-ins in the last year to the outdoor athletic facilities, equating around $10,000 in stolen equipment</t>
  </si>
  <si>
    <t>Annual Program Plan Library</t>
  </si>
  <si>
    <t xml:space="preserve">Door/wall installed between the main circulation desk area and the processing area. </t>
  </si>
  <si>
    <t>The circulation department would like to request a door installed between the general circulation work area and the circulation service desk. We are requesting this for employee safety and security of items. 
With the current health requirements, a physical wall between the general work area and the service area would create a better environment for employees to work without a higher level of exposure to the large number of students that pass through the library for services. 
Our circulation department has received a large number of high-priced equipment, including laptops and tablets. Having a physical barrier between the general service area and the work stations in the back would allow staff to work without having to worry about constant security of items. 
In the event of an emergency (i.e. active shooter), the circulation staff have no place to shelter as we have no walls/doors in our area. If this area had a door, we would also be able to accommodate numerous students that would otherwise be in an open space near the circulation desk.</t>
  </si>
  <si>
    <t>LLR - Circulation Area</t>
  </si>
  <si>
    <t>Reconfiguration of Open Access Computer Lab</t>
  </si>
  <si>
    <t xml:space="preserve">Requesting a reconfiguration of the OAL space (specifically the “cyber café” area on the east side of the first floor). The first floor is currently a drop-in Open Access Lab, but we would love to see this space transformed to a Online and Tech Help Center for faculty and students.  We have seen usage of the desktop computers drop in the last 3 years. It would be a better utilization of the space to add tech help kiosks or tables where students and faculty can drop in and get assistance. We would like to request offices for the Instructional Design team and possibly an Instructional Lab Tech in the "cyber cafe" area of the first floor. Having a help team downstairs and a space dedicated to tech and online support means there is a visual connection for those visiting the library to recognize that we are more than just a physical space full of books. Ideally, the Instructional Design team would be able to use the LLR-126 classroom and additional spaces for tech professional development for faculty and staff. Additionally, this would be a wonderful collection of services in one place for student access (TLC, Library and Online Support).
The dean, building supervisor, and other interested parties will work with various constituency groups to determine use of the multipurpose space. </t>
  </si>
  <si>
    <t>LLR- First Floor</t>
  </si>
  <si>
    <t>Refresh Library Chairs</t>
  </si>
  <si>
    <t xml:space="preserve">The building opened 16 years ago, and all of the public-area furniture is original to that time.  Over the years, chairs have broken, worn out, and been discarded; fabric has become worn and stained; and it is time for a major refresh.  The condition of our chairs has become a recurring theme in the comments section of campus and library surveys.  Custodians and their supervisor have indicated that regular or even occasional cleaning of the existing lounge chairs is not possible/practical.
The wooden chairs, in particular, are uncomfortable for students to sit on. Moreover, they tip backwards, and we have had several incidents of students falling backwards in these chairs. 
The rolling pedestal chairs have begun to age. In several cases, the seating has separated from the unit, which can be dangerous for students. While these chairs are more comfortable, the upholstery is badly stained and aged. 
We are requesting replacement of the wooden chairs and rolling pedestal chairs on the second floor of the library. </t>
  </si>
  <si>
    <t>LLR - 2nd Floor</t>
  </si>
  <si>
    <t>Annual Program Plan Maintenance Srvcs</t>
  </si>
  <si>
    <t>Hilti Scanner PS 1000-B/12 inch depth</t>
  </si>
  <si>
    <t xml:space="preserve">Needed before coring through  concrete, it avoids coring through rebar or utilities </t>
  </si>
  <si>
    <t>Scott Colvin</t>
  </si>
  <si>
    <t>campus wide</t>
  </si>
  <si>
    <t>09/15/2020</t>
  </si>
  <si>
    <t>Staff Computers</t>
  </si>
  <si>
    <t xml:space="preserve">help run todays computer programs </t>
  </si>
  <si>
    <t>Maintenance</t>
  </si>
  <si>
    <t>Annual Program Plan Math</t>
  </si>
  <si>
    <t>Phillip D. Abramoff</t>
  </si>
  <si>
    <t>08/13/2020</t>
  </si>
  <si>
    <t>Noise reduction in faculty office hallways on the second and third floor of the AC building, by installing noise absorbing ceiling tiles and placing carpets or rugs on the hallway floors.</t>
  </si>
  <si>
    <t>1. In faculty office hallways, due to floors and ceilings being bare, sounds readily echo through the hallway. Ordinary conversations at moderate volumes can be heard throughout the entire hallway.
2. Overabundance of noise affects ability of faculty to concentrate on work, conduct conversations with students, or converse with other faculty.
3. In order to reduce noise, office doors must be closed. Therefore, faculty become unable to leave doors open to welcome student arrivals. Furthermore, this creates awkward situations, and even safety concerns, in which faculty must conduct private conversation with door closed, especially affecting female faculty with male students, or male faculty with female students.
4. Increased volume of sound during heavy traffic periods, within the office hallways in AC, sometimes reach decibel levels that may result in long term health concerns.
5. Carpets or rugs placed on floors do not need to be expensive. They can merely be either throw rugs securely taped to floors, carpet runners, or rollout swatches of carpeting running the length of the hallways. This measure alone would greatly reduce hallway noise.</t>
  </si>
  <si>
    <t>Faculty office hallways, second floor and third floor of the Academic Center (AC).</t>
  </si>
  <si>
    <t>08/24/2017</t>
  </si>
  <si>
    <t>Annual Program Plan Music</t>
  </si>
  <si>
    <t>Add Soundproofing to the shared wall between M-120 and M-109 (classroom and office/teaching studio)</t>
  </si>
  <si>
    <t xml:space="preserve">M-109 is used nonstop for our lecture classes.  As a result, M-120 (a faculty office and teaching studio for applied) is rendered useless as the sounds from M-120 distract the class in M-109.  As we are struggling to find studio teaching space for our 45+ applied students, adding soundproofing to the shared wall would create a cost-effective solution that adds one additional teaching space. </t>
  </si>
  <si>
    <t>Brandon Elliott</t>
  </si>
  <si>
    <t>New or Updated Furniture and Storage Units for Workrooms and Offices</t>
  </si>
  <si>
    <t xml:space="preserve">Faculty offices and workrooms have dated (some 15+ years old) or broken office furniture that needs replacement.  Desk chairs for workrooms are dated and items pulled from the M&amp;O warehouse as a temporary solution.  
Currently, there are very few storage options for retaining student records (e.g. lockable filing cabinets, lockable storage bins, etc.).  </t>
  </si>
  <si>
    <t>Throughout Music Building (offices and workrooms)</t>
  </si>
  <si>
    <t xml:space="preserve">Remove carpet in room M109 &amp; M114 for suitable ensembles rehearsals; replace with wood or tiles (or similar material). 
</t>
  </si>
  <si>
    <t xml:space="preserve">For the health and safety of our students, it is past due for this particular item to be addressed.
Sharon Manakas recently made a visit to the building and validated something we have been saying for a very long time in our program plans: something must be done about the health and safety of this building: air quality, flooring, bathroom maintenance and cleanliness, practice rooms, classrooms).  It is a health concern.  This is not simply a concern that vocalists are raising (which they have been) – this was a remark coming from the Health Program. 
As the Music Building is one of the oldest buildings on campus, there are related concerns: 
1) the lighting for M109 and M114 does need attention.  Merely changing or replacing light bulbs are not adequate any more as these light bulbs do not last long time (due to the age of the lighting system itself).  
2) the ventilation system needs assessment for air quality concerns. 
3) replace ceiling tiles due to health concerns (molding, spotting, crumbling, etc.)
4) carpet replaced throughout entire building. M109 and M114 should not have carpet due to health concerns. Instrumentalists who play an air instrument are constantly clearing their instruments (saliva) onto carpet. If these two rooms have tile or some form of vinyl flooring that can be easily cleaned and sanitized.  </t>
  </si>
  <si>
    <t>James Song, Brandon Elliott</t>
  </si>
  <si>
    <t>M-109, M-114</t>
  </si>
  <si>
    <t>Replace Exterior Doors</t>
  </si>
  <si>
    <t xml:space="preserve">The Music building has had continuing issues with securing its building. Faculty have regularly encountered unauthorized personnel in the building on evenings and weekends, and this is largely due to the inability to secure our exterior-facing doors.  Dozens of work orders have been placed to repair locking mechanisms, but it doesn't address the greater problem in that our doors are old and deteriorating. 
Update for 2021-2022: M&amp;O did a walkthrough of the exterior doors with Brandon Elliott.  John Sinutko observed that the existing doors may not be up to code and said M&amp;O would work on a replacement.  The replacement would likely have a center beam that is removable.  This has yet to be completed, so we are leaving this as an active request. </t>
  </si>
  <si>
    <t>Annual Program Plan Performing Arts Ctr</t>
  </si>
  <si>
    <t>Ariana Burrell and Mickey Howell</t>
  </si>
  <si>
    <t>Brian Koehler</t>
  </si>
  <si>
    <t>Ariana Burrell</t>
  </si>
  <si>
    <t>Annual Program Plan Photography</t>
  </si>
  <si>
    <t>Karin Johansson</t>
  </si>
  <si>
    <t>HSS 118</t>
  </si>
  <si>
    <t>2 Profoto RFI Softboxes 1'x6'</t>
  </si>
  <si>
    <t>Needed for specialized studio lighting product photography</t>
  </si>
  <si>
    <t>HSS 129</t>
  </si>
  <si>
    <t>20 new ambient and flash light meters.</t>
  </si>
  <si>
    <t>Needed to use with all analog cameras for large, medium and 35mm formats.</t>
  </si>
  <si>
    <t>CTEA, IELM and existing program funds</t>
  </si>
  <si>
    <t>3 Canon EOS R professional full frame mirrorless cameras with 24-105mm lens and EF lens adapter.</t>
  </si>
  <si>
    <t>We were able to purchase three of these cameras last year for our advanced photography students to use. We are in need of three more as they have become very popular. Advanced students need access to professional equipment to further their skills and be competitive in the labor market.</t>
  </si>
  <si>
    <t>CTEA, IELM</t>
  </si>
  <si>
    <t>4) Godox QT600II 2-Light Location Lighting kits</t>
  </si>
  <si>
    <t>Needed for students to use on location. Inexpensive kits are within the reach of student budgets. Need to train students on equipment they are likely to purchase in the future.</t>
  </si>
  <si>
    <t>7 - 210mm 5.6 Lenses for 4x5 cameras. One 300mm 5.6 lens.</t>
  </si>
  <si>
    <t xml:space="preserve">Needed so that each of our 20 cameras has a lens. </t>
  </si>
  <si>
    <t>Annual Program Plan Teaching &amp; Learning Ctr</t>
  </si>
  <si>
    <t>Annual Program Plan Theatre Arts</t>
  </si>
  <si>
    <t>36 Industrial rolling chairs for Make-up and Costume labs</t>
  </si>
  <si>
    <t xml:space="preserve">Student Make-up and Costume students are on their feet for hours on end and there is a need for durable oversized rolling chairs that would allow costume and make-up students to work on student actors that are in a standing position.  
Haleh has identified chairs that are approx $149 each.  
2020 UPDATE: SEATING FOR COSTUME AND MAKE-UP LABS - We need new rolling chairs for the costume &amp; makeup lab. The ones we have were previously from a science lab on campus then I pulled them out of the M&amp;O warehouse several years ago. Little by little they are falling apart. The chairs provide a way for students of all heights to reach the sewing bar comfortably; they are essential.  In the makeup lab we would use them as they do professionally. Makeup artists are meant to work standing up in front of their actor/model, so the capacity to adjust the height is essential so the makeup artist can work facing the actor/model facing them at the height to do so. 
-	The chair request has been on many request lists over the past few years— most recently the IELM, so hopefully this time around we can get them. 
-	Each rolling chair is about $145. We’d need 12 for the costume lab, and 24 for the makeup lab. Even if we just get a few at a time, that would be great.
</t>
  </si>
  <si>
    <t>Haleh Risdana</t>
  </si>
  <si>
    <t>PA-124- PA-122 Make-up Costume Labs</t>
  </si>
  <si>
    <t xml:space="preserve">UPDATE LIGHTING IN MAKE-UP LAB - The lighting around the mirrors in the make-up room needs updating.      
</t>
  </si>
  <si>
    <t>Although the lightbulbs are current LEDs, they are “caged” and many of them do not stay within their sockets. The internal wiring in some areas is hanging out and exposed, presenting serious safety concerns.  M&amp;O has made adjustments over time , but they still hang out of their housing. Haleh has discussed this with Scott in M&amp;O so he knows what is needed.  With on-ground classes being on hold, this would be the perfect time for this upgrade.</t>
  </si>
  <si>
    <t>PA 134</t>
  </si>
  <si>
    <t>ID</t>
  </si>
  <si>
    <t>21-2</t>
  </si>
  <si>
    <t>21-14</t>
  </si>
  <si>
    <t>21-16</t>
  </si>
  <si>
    <t>21-18</t>
  </si>
  <si>
    <t>21-21</t>
  </si>
  <si>
    <t>21-22</t>
  </si>
  <si>
    <t>21-27</t>
  </si>
  <si>
    <t>21-28</t>
  </si>
  <si>
    <t>21-29</t>
  </si>
  <si>
    <t>21-31</t>
  </si>
  <si>
    <t>21-32</t>
  </si>
  <si>
    <t>21-33</t>
  </si>
  <si>
    <t>21-34</t>
  </si>
  <si>
    <t>21-36</t>
  </si>
  <si>
    <t>21-37</t>
  </si>
  <si>
    <t>21-38</t>
  </si>
  <si>
    <t>21-44</t>
  </si>
  <si>
    <t>21-45</t>
  </si>
  <si>
    <t>21-46</t>
  </si>
  <si>
    <t>21-47</t>
  </si>
  <si>
    <t>21-48</t>
  </si>
  <si>
    <t>21-50</t>
  </si>
  <si>
    <t>21-52</t>
  </si>
  <si>
    <t>21-54</t>
  </si>
  <si>
    <t>21-55</t>
  </si>
  <si>
    <t>21-56</t>
  </si>
  <si>
    <t>21-61</t>
  </si>
  <si>
    <t>21-62</t>
  </si>
  <si>
    <t>21-67</t>
  </si>
  <si>
    <t>21-83</t>
  </si>
  <si>
    <t>21-89</t>
  </si>
  <si>
    <t>21-94</t>
  </si>
  <si>
    <t>21-96</t>
  </si>
  <si>
    <t>21-97</t>
  </si>
  <si>
    <t>21-106</t>
  </si>
  <si>
    <t>21-107</t>
  </si>
  <si>
    <t>21-108</t>
  </si>
  <si>
    <t>21-109</t>
  </si>
  <si>
    <t>21-112</t>
  </si>
  <si>
    <t>21-120</t>
  </si>
  <si>
    <t>21-122</t>
  </si>
  <si>
    <t>21-124</t>
  </si>
  <si>
    <t>21-126</t>
  </si>
  <si>
    <t>21-128</t>
  </si>
  <si>
    <t>21-129</t>
  </si>
  <si>
    <t>21-132</t>
  </si>
  <si>
    <t>21-133</t>
  </si>
  <si>
    <t>21-142</t>
  </si>
  <si>
    <t>21-143</t>
  </si>
  <si>
    <t>21-146</t>
  </si>
  <si>
    <t>21-148</t>
  </si>
  <si>
    <t>21-149</t>
  </si>
  <si>
    <t>21-150</t>
  </si>
  <si>
    <t>21-152</t>
  </si>
  <si>
    <t>21-170</t>
  </si>
  <si>
    <t>21-171</t>
  </si>
  <si>
    <t>21-172</t>
  </si>
  <si>
    <t>21-173</t>
  </si>
  <si>
    <t>21-174</t>
  </si>
  <si>
    <t>21-179</t>
  </si>
  <si>
    <t>21-184</t>
  </si>
  <si>
    <t>(F) Other</t>
  </si>
  <si>
    <t>PS-226</t>
  </si>
  <si>
    <t>FRAWG</t>
  </si>
  <si>
    <t>09/18/2017</t>
  </si>
  <si>
    <t>09/11/2018</t>
  </si>
  <si>
    <t>Increase Physics Lab Equipment  to Support More Simultaneous Labs</t>
  </si>
  <si>
    <t>We have an extremely long list of equipment that has worn out.  i.e. weight sets, pulley's, force-meters, etc., and our additional offerings of the same labs necessitates more full sets of equipment for each of our labs.  In order to meet the increased demand for our classes, larger quantities of the current equipment are necessary.   In addition, more sets of equipment could potentially increase productivity by enabling slightly larger class sizes for each lab while still maintaining the focus on student learning and success.</t>
  </si>
  <si>
    <t>Chair: Farisa Morales,
Lab Tech: James Artero</t>
  </si>
  <si>
    <t>Power Supply - High Power (0-500V VDC with 0-7 VAC Heater Supply) (2 units)</t>
  </si>
  <si>
    <t>Purchase 2 more power supplies to complete the set  for full student capacity in labs.  PASCO catalog Item Number SF9585A and $900 each for a total of $1800</t>
  </si>
  <si>
    <t xml:space="preserve">Purchase four (4) geiger mueller tube and holder (TEL 2546/7) </t>
  </si>
  <si>
    <t xml:space="preserve">Part of this is for a replacement for the older equipment that is wearing out and damaged.   In addition, in order to accommodate larger lab classes, more units are required to have a complete set to handle fully enrolled labs along with one or two spare units as back-up.
</t>
  </si>
  <si>
    <t xml:space="preserve">Purchase He Ne Laser (Green) </t>
  </si>
  <si>
    <t>Three (3) He Ne Lasers at $2000 each for a Total of $6000 to increase our stock of green lasers so that they can be used regularly for labs.  We currently have only a few green lasers.</t>
  </si>
  <si>
    <t>Radiation Counter (4 units)</t>
  </si>
  <si>
    <t>Radioactive decay labs are performed in both the algebra-based and calculus-based physics labs.  The number of old counters have failed and in addition we did not have enough of the old ones for full labs.  These will replace some of the old counters and increase our stock.  These are $380 each or $1520 for the 4 requested.</t>
  </si>
  <si>
    <t>Radioactive Source Set (5 sets)</t>
  </si>
  <si>
    <t>Radioactive samples decay over time and our current samples are many decades old.  We request 5 sets of radioactive sources as replacements so that we are able to continue to run these labs, for both the algebra-based and calculus-based physics labs.  They run $450 each which is $2250 for 5 sets.</t>
  </si>
  <si>
    <t>steam generators (8)</t>
  </si>
  <si>
    <t>Purchase Steam Generator to replace broken units so that we can continue to perform the labs that require this equipment and have a backup generator.  Purchase from Cenco at $700 each for a $5600 total .</t>
  </si>
  <si>
    <t>Ten (10) dollies to help transport telescopes for AST M01L labs</t>
  </si>
  <si>
    <t>Purchase 10 dollies to help transport student-use telescopes.  This will enable the telescopes for student use to be rolled in and out of the observatory rather than being carried.  This will reduce the wear and tear on the telescopes, with much less dropping, for instance.  At about $100 a piece this is a $1000 request.</t>
  </si>
  <si>
    <t>X-ray Diffraction Unit</t>
  </si>
  <si>
    <t>More units are required to handle the growing number of students taking the final physics 20CL lab course.  In addition, the old units are failing with very few working right now.  With the current state of the units on hand, this lab is unable to be performed.</t>
  </si>
  <si>
    <t>Erik reese</t>
  </si>
  <si>
    <t>We are requesting funds to purchase models for tutors and students to use within the tutoring center.</t>
  </si>
  <si>
    <t xml:space="preserve">These models are essential for students taking ANAT M01, ANPH M01 &amp; PHSO M01 to be able to study and learn about the structure and function of the human body outside of the classroom and laboratory with the aid of well trained tutor.  These models will allow students additional time to study with the models and guided by a tutor with the goal to help them to achieve the learning outcomes for these courses and therefore, success in our courses. In addition, this will also help to close some of the equity gaps that have been identified with minority groups taking our courses.  The tutoring center has reached out to the department and asked for more models. </t>
  </si>
  <si>
    <t>Annual Program Plan Career Transfer Ctr</t>
  </si>
  <si>
    <t xml:space="preserve">The purchase of two canopies (10' X 20') with our logo/name on it to table on Raider Walk or other Career Transfer Center related activities; we want to start doing Drop-In Counseling on Raider Walk to promote CTC. </t>
  </si>
  <si>
    <t>Many students don't know that we exist.  In order to help change that, we'd like to have a presence in the quad area with canopies that have our logo/name on it.</t>
  </si>
  <si>
    <t>Giselle Ramirez</t>
  </si>
  <si>
    <t>FH 110</t>
  </si>
  <si>
    <t>04/06/2017</t>
  </si>
  <si>
    <t>The CDC will become a certified outdoor classroom environment through Natures Playground.</t>
  </si>
  <si>
    <t>The CDC will need appropriate outdoor learning areas, storage containers, gardening supplies and outdoor enhancements(trees, vines, arches) to the playground. Staff training on outdoor classrooms.</t>
  </si>
  <si>
    <t>CDC, Playground</t>
  </si>
  <si>
    <t>Annual Program Plan Custodial Svcs</t>
  </si>
  <si>
    <t>Replace outdated / aging vehicle fleet</t>
  </si>
  <si>
    <t xml:space="preserve">Aging extra large vans are current fleet and smaller compact trucks would be more economical and able employees to carry equipment, supplies and throw trash. </t>
  </si>
  <si>
    <t>04/11/2017</t>
  </si>
  <si>
    <t xml:space="preserve">Ventilation system  in Dance Studio (PA-107) is inadequate for the level of physical activity in this room. </t>
  </si>
  <si>
    <t xml:space="preserve">This has been in our program plan since 2013. Adjusting with the air conditioning has proven to be ineffective as the temperature varies greatly through the course of the day and depending on the number of occupants at a given time. 
We have modified this request to be for ceiling fans to be installed that would move the air and promote healthy movement of the air  as needed in addition to the central air system.   
</t>
  </si>
  <si>
    <t>Beth Megill</t>
  </si>
  <si>
    <t>PA 107</t>
  </si>
  <si>
    <t>Laboratory Testing Specimen and Materials</t>
  </si>
  <si>
    <t xml:space="preserve">We need various metal, polymer, and ceramic testing specimen for the Materials Engineering Lab.  </t>
  </si>
  <si>
    <t>PS-208</t>
  </si>
  <si>
    <t>VEX Robotics parts</t>
  </si>
  <si>
    <t>These VEX robotics part are essential for sustaining the engineering club activities which is a great way of exposing our engineering students to some hands-on practical activities.  Additionally, this provides an opportunity for our students to network with other college and university students and faculty by participating in VEX Robotics competitions.  Furthermore, if our students have the necessary resources to be active participants in VEX Robotics competitions, they can also mentor high school students in their pursuit of VEX Robotics events and competitions.</t>
  </si>
  <si>
    <t>Stored in PS-208</t>
  </si>
  <si>
    <t>Ford Transit Truck</t>
  </si>
  <si>
    <t>During the 2017 Advisory Committee Meeting members agreed "There are actually less internships in the industry, due to the fact of current law suits. Therefore if the program could offer “internships” and student working jobs, this could help give students their start. " Therefore a Production Department is recommended and equipment needs to be purchased to outfit it.</t>
  </si>
  <si>
    <t xml:space="preserve"> Ford Transit Truck </t>
  </si>
  <si>
    <t>Transportation of large audio and video equipment across campus for production projects.</t>
  </si>
  <si>
    <t>Annual Program Plan Grounds Svcs</t>
  </si>
  <si>
    <t>klopping-Hardie turf Reno-Thatcher</t>
  </si>
  <si>
    <t>04/20/2017</t>
  </si>
  <si>
    <t>replace aging pole hedge trimmers quantity (2)</t>
  </si>
  <si>
    <t>Steve Timmons</t>
  </si>
  <si>
    <t>sod cutter</t>
  </si>
  <si>
    <t>One Anchor Audio Portable sound system and one Sound mixing board</t>
  </si>
  <si>
    <t>Present system is inadequate to meet needs.</t>
  </si>
  <si>
    <t xml:space="preserve">Matt Crater </t>
  </si>
  <si>
    <t>Two soccer goals with Kwik Goal Euro 2.0 swivel wheels. Need replacement as other set was thrown away.</t>
  </si>
  <si>
    <t>Need additional goals for classes. Existing goals and wheels are broken.</t>
  </si>
  <si>
    <t>Portable wood planer</t>
  </si>
  <si>
    <t>new technology save man hours</t>
  </si>
  <si>
    <t>F, M&amp;O</t>
  </si>
  <si>
    <t>09/04/2018</t>
  </si>
  <si>
    <t>Annual Program Plan Nursing</t>
  </si>
  <si>
    <t>Biomedical equipment and instructional models (i.e. Training defibrillator, Vital Signs machine and accessories, IV pumps, central line instructional model, etc)</t>
  </si>
  <si>
    <t xml:space="preserve">Replaces out-dated and wearing-down biomedical equipment and models used for instruction on and practice of nursing skills in the nursing skills lab. </t>
  </si>
  <si>
    <t>Christina Lee/Carol Higashida</t>
  </si>
  <si>
    <t>HSC</t>
  </si>
  <si>
    <t>09/06/2017</t>
  </si>
  <si>
    <t>08/12/2020</t>
  </si>
  <si>
    <t>PA-152</t>
  </si>
  <si>
    <t>Cart to hold nails, bolts and other small materials</t>
  </si>
  <si>
    <t>The shelves on our current a frame style cart are collapsing in on itself</t>
  </si>
  <si>
    <t>PA-154</t>
  </si>
  <si>
    <t>Hydraulic stage lift for PAC Main Stage</t>
  </si>
  <si>
    <t>We need a hydraulic (or otherwise) lift for the PAC Main Stage - something that can sit below the stage level and lift scenery and/or performers up from below to stage level.</t>
  </si>
  <si>
    <t>Marley Dance Floor for the blackbox theater</t>
  </si>
  <si>
    <t>We used the current marley dance floor in the blackbox to create an outdoor dance space for the dance classes in the parking garage. The floor helps with grip and avoids slips and falls. It is important for the safety of dancers feet, especially ballet dancers in pointe shoes. We need new dance floor for the blackbox.</t>
  </si>
  <si>
    <t>PA-100</t>
  </si>
  <si>
    <t>New Curtain Track Parts called tormentor Leg Cars</t>
  </si>
  <si>
    <t xml:space="preserve">The cars on our tormentor leg curtains are the original ones with the building. Over years of wear and tear and tons of dust, they need replacing. The cars sit on a track that allows the curtain to open and close. Because ours is old, they struggle to move making it difficult to open and close the curtain. We tried cleaning them however they still did not move as well as we needed them to. </t>
  </si>
  <si>
    <t>08/26/2021</t>
  </si>
  <si>
    <t>New Supplies Cabinet</t>
  </si>
  <si>
    <t xml:space="preserve">Our current supplies cabinet that stores cleaning supplies, paper products like paper towels, PPE supplies ect is falling apart. The bottom edge is bent in. The cabinet doors don't close well any more. It's difficult to lock the cabinet because of a bent piece inside of the door. This cabinet is at the end of it's life. </t>
  </si>
  <si>
    <t xml:space="preserve">Signage for TLC:
Improve signage to ensure students know where to receive proper tutorial support and where to sign in. </t>
  </si>
  <si>
    <t xml:space="preserve">Our current signage leaves students unsure of where to go for tutorial services and where to sign in. As a result, many students aren't signing in for tutorial services and our data under represents actual usage. </t>
  </si>
  <si>
    <t>Deb Brackley - Rena Petrello</t>
  </si>
  <si>
    <t>LLR 321, 322, 3rd floor LLR info desk.</t>
  </si>
  <si>
    <t>08/07/2017</t>
  </si>
  <si>
    <t>21-194</t>
  </si>
  <si>
    <t>21-197</t>
  </si>
  <si>
    <t>21-198</t>
  </si>
  <si>
    <t>21-199</t>
  </si>
  <si>
    <t>21-200</t>
  </si>
  <si>
    <t>21-201</t>
  </si>
  <si>
    <t>21-202</t>
  </si>
  <si>
    <t>21-203</t>
  </si>
  <si>
    <t>21-204</t>
  </si>
  <si>
    <t>21-205</t>
  </si>
  <si>
    <t>21-206</t>
  </si>
  <si>
    <t>21-207</t>
  </si>
  <si>
    <t>21-208</t>
  </si>
  <si>
    <t>21-209</t>
  </si>
  <si>
    <t>21-212</t>
  </si>
  <si>
    <t>21-213</t>
  </si>
  <si>
    <t>21-214</t>
  </si>
  <si>
    <t>21-215</t>
  </si>
  <si>
    <t>21-216</t>
  </si>
  <si>
    <t>21-217</t>
  </si>
  <si>
    <t>21-218</t>
  </si>
  <si>
    <t>21-220</t>
  </si>
  <si>
    <t>21-221</t>
  </si>
  <si>
    <t>21-222</t>
  </si>
  <si>
    <t>21-223</t>
  </si>
  <si>
    <t>21-226</t>
  </si>
  <si>
    <t>21-227</t>
  </si>
  <si>
    <t>21-228</t>
  </si>
  <si>
    <t>21-229</t>
  </si>
  <si>
    <t>21-230</t>
  </si>
  <si>
    <t>21-234</t>
  </si>
  <si>
    <t>Dean's Council</t>
  </si>
  <si>
    <t>(mov</t>
  </si>
  <si>
    <t>FRAWG - low cost</t>
  </si>
  <si>
    <t>Gerry f/u on how large, location, &amp; cost</t>
  </si>
  <si>
    <r>
      <t xml:space="preserve">Should be able to come from HEERF to help get students back on campus. </t>
    </r>
    <r>
      <rPr>
        <sz val="10"/>
        <color rgb="FFFF0000"/>
        <rFont val="Calibri"/>
        <family val="2"/>
      </rPr>
      <t>Gerry f/u</t>
    </r>
  </si>
  <si>
    <t>Perkins or Strong Workforce grants - FRAWG</t>
  </si>
  <si>
    <t>PAWG</t>
  </si>
  <si>
    <t>TRAWG</t>
  </si>
  <si>
    <t>Work Order</t>
  </si>
  <si>
    <t>Budget Item</t>
  </si>
  <si>
    <r>
      <t xml:space="preserve">Brenda f/u - $29,054 portable ultrasound: SonoSite Edge II 
</t>
    </r>
    <r>
      <rPr>
        <b/>
        <sz val="10"/>
        <color rgb="FFFF0000"/>
        <rFont val="Calibri"/>
        <family val="2"/>
      </rPr>
      <t>Move to medium cost</t>
    </r>
  </si>
  <si>
    <r>
      <t xml:space="preserve">Brenda f/u - $2,942.86 hand-held device, no mounting structure required.
</t>
    </r>
    <r>
      <rPr>
        <b/>
        <sz val="10"/>
        <color rgb="FFFF0000"/>
        <rFont val="Calibri"/>
        <family val="2"/>
      </rPr>
      <t>Move to low cost</t>
    </r>
  </si>
  <si>
    <r>
      <rPr>
        <sz val="10"/>
        <rFont val="Arial"/>
        <family val="2"/>
      </rPr>
      <t>21-72</t>
    </r>
    <r>
      <rPr>
        <sz val="10"/>
        <color rgb="FFFF0000"/>
        <rFont val="Arial"/>
        <family val="2"/>
      </rPr>
      <t xml:space="preserve"> </t>
    </r>
  </si>
  <si>
    <t>CARES Funding-FRAWG</t>
  </si>
  <si>
    <t>Pu progress- FRAWG</t>
  </si>
  <si>
    <r>
      <t>Svetlana Kasalovic -</t>
    </r>
    <r>
      <rPr>
        <sz val="10"/>
        <color rgb="FFFF0000"/>
        <rFont val="Calibri"/>
        <family val="2"/>
      </rPr>
      <t>Gerry f/u if done</t>
    </r>
  </si>
  <si>
    <r>
      <t>FRAWG -</t>
    </r>
    <r>
      <rPr>
        <sz val="10"/>
        <color rgb="FFFF0000"/>
        <rFont val="Calibri"/>
        <family val="2"/>
      </rPr>
      <t xml:space="preserve"> move to medium cost</t>
    </r>
  </si>
  <si>
    <r>
      <t xml:space="preserve">FRAWG - </t>
    </r>
    <r>
      <rPr>
        <sz val="10"/>
        <color rgb="FFFF0000"/>
        <rFont val="Calibri"/>
        <family val="2"/>
      </rPr>
      <t>move to medium cost</t>
    </r>
  </si>
  <si>
    <r>
      <t>CTEA, IELM -</t>
    </r>
    <r>
      <rPr>
        <sz val="10"/>
        <color rgb="FFFF0000"/>
        <rFont val="Calibri"/>
        <family val="2"/>
      </rPr>
      <t xml:space="preserve"> funded</t>
    </r>
  </si>
  <si>
    <r>
      <t xml:space="preserve">This could potentially be requested of CTE but not all grants allow for furniture/facility purchases.  
</t>
    </r>
    <r>
      <rPr>
        <sz val="10"/>
        <color rgb="FFFF0000"/>
        <rFont val="Calibri"/>
        <family val="2"/>
      </rPr>
      <t>FRAWG</t>
    </r>
  </si>
  <si>
    <r>
      <t xml:space="preserve">Possible CTE funding but this usually doesn't allow for facilities.
</t>
    </r>
    <r>
      <rPr>
        <sz val="10"/>
        <color rgb="FFFF0000"/>
        <rFont val="Calibri"/>
        <family val="2"/>
      </rPr>
      <t>John f/u if done</t>
    </r>
  </si>
  <si>
    <t>ORAWG-FRAWG</t>
  </si>
  <si>
    <t xml:space="preserve">ORAWG-FRAWG
</t>
  </si>
  <si>
    <t>Done</t>
  </si>
  <si>
    <t>Penem -FRAWG</t>
  </si>
  <si>
    <t>Eebro2.-FRAWG</t>
  </si>
  <si>
    <t>Perkins, IELM, VC Innovates, Strong Workforce, or any CTE funding -FRAWG new request</t>
  </si>
  <si>
    <r>
      <t xml:space="preserve">ORAWG - </t>
    </r>
    <r>
      <rPr>
        <sz val="10"/>
        <color rgb="FFFF0000"/>
        <rFont val="Calibri"/>
        <family val="2"/>
      </rPr>
      <t>duplicate 21-72?</t>
    </r>
    <r>
      <rPr>
        <sz val="10"/>
        <color indexed="8"/>
        <rFont val="Calibri"/>
        <family val="2"/>
      </rPr>
      <t xml:space="preserve"> Ask Ariana</t>
    </r>
  </si>
  <si>
    <t>Basic Skills Initiative-FRAWG</t>
  </si>
  <si>
    <r>
      <t xml:space="preserve">I can ask the DSPS grant office if we can participate in partial funding.  Will need state approval.  </t>
    </r>
    <r>
      <rPr>
        <sz val="10"/>
        <color rgb="FFFF0000"/>
        <rFont val="Calibri"/>
        <family val="2"/>
      </rPr>
      <t>FRAWG</t>
    </r>
  </si>
  <si>
    <r>
      <t xml:space="preserve">FRAWG- </t>
    </r>
    <r>
      <rPr>
        <sz val="10"/>
        <color rgb="FFFF0000"/>
        <rFont val="Calibri"/>
        <family val="2"/>
      </rPr>
      <t>move to high cost</t>
    </r>
  </si>
  <si>
    <r>
      <t>FRAWG -</t>
    </r>
    <r>
      <rPr>
        <sz val="10"/>
        <color rgb="FFFF0000"/>
        <rFont val="Calibri"/>
        <family val="2"/>
      </rPr>
      <t xml:space="preserve"> move to high cost</t>
    </r>
  </si>
  <si>
    <r>
      <t xml:space="preserve">FRAWG - </t>
    </r>
    <r>
      <rPr>
        <sz val="10"/>
        <color rgb="FFFF0000"/>
        <rFont val="Calibri"/>
        <family val="2"/>
      </rPr>
      <t>move to high cost
Carol f/u on design of room</t>
    </r>
  </si>
  <si>
    <r>
      <t xml:space="preserve">FRAWG </t>
    </r>
    <r>
      <rPr>
        <sz val="10"/>
        <color rgb="FFFF0000"/>
        <rFont val="Calibri"/>
        <family val="2"/>
      </rPr>
      <t>- move to low cost</t>
    </r>
  </si>
  <si>
    <t>John will check</t>
  </si>
  <si>
    <t>Michael f/u
LINE ITEM 39 - ID 21-96 – FORUM UPDATE SEATS
“the seats were cleaned but are still horribly old and need to be replaced. They are uncomfortable and the upholstery is worn to the nub, so to speak. I know it was said that to remove the seats and replace would take refitting the entire building but I at one point threw out the idea of even getting seats reupholstered. I have not investigated what that would cost but I could if it is a viable option, just to get a price for an alternative solution. Then we could keep the same seats we have; they have good bones.”</t>
  </si>
  <si>
    <r>
      <rPr>
        <sz val="10"/>
        <color rgb="FFFF0000"/>
        <rFont val="Calibri"/>
        <family val="2"/>
      </rPr>
      <t>$6,000-$8,000</t>
    </r>
    <r>
      <rPr>
        <sz val="10"/>
        <color indexed="8"/>
        <rFont val="Calibri"/>
        <family val="2"/>
      </rPr>
      <t xml:space="preserve"> </t>
    </r>
  </si>
  <si>
    <r>
      <t>Michael f/u -</t>
    </r>
    <r>
      <rPr>
        <b/>
        <sz val="10"/>
        <color rgb="FFFF0000"/>
        <rFont val="Calibri"/>
        <family val="2"/>
      </rPr>
      <t>move to low cost</t>
    </r>
    <r>
      <rPr>
        <sz val="10"/>
        <color rgb="FFFF0000"/>
        <rFont val="Calibri"/>
        <family val="2"/>
      </rPr>
      <t xml:space="preserve">
LINE ITEM 40 – ID 21-97 – FORUM UPDATE WALLS
“the paneling in the sound booth, when the request for the carpet was confirmed to extend to the sound booth I thought they would put the same carpet from the floor on the walls in place of the ugly orange 45-year-old carpet, to have the entire forum fitted and consistent. I’m not sure why the walls weren’t included but I’m sure it had to do with my green status and not being clear enough about what I meant back when the request was written in for me. The ultimate goal would be to put up sound-proofing”
MY NOTES ON THE WALLS
The walls were not done as it was not specified, in the programme plan submission, to work on the walls. The replacing of the carpet – was taken as the floor carpeting, and not carpet that was wall mounted for a different purpose. Additionally, the cost of soundproofing was estimated around $4,000. However this cost has increased, impacted as part of the global supply chain issues, to $6,000 - $8,000. </t>
    </r>
  </si>
  <si>
    <r>
      <t xml:space="preserve">Johnathan Bair- </t>
    </r>
    <r>
      <rPr>
        <sz val="10"/>
        <color rgb="FFFF0000"/>
        <rFont val="Calibri"/>
        <family val="2"/>
      </rPr>
      <t>Feliz f/u</t>
    </r>
    <r>
      <rPr>
        <sz val="10"/>
        <color indexed="8"/>
        <rFont val="Calibri"/>
        <family val="2"/>
      </rPr>
      <t xml:space="preserve">
</t>
    </r>
    <r>
      <rPr>
        <sz val="10"/>
        <color rgb="FFFF0000"/>
        <rFont val="Calibri"/>
        <family val="2"/>
      </rPr>
      <t>They need two permanent HD webcams (cabling done by TRAWG).</t>
    </r>
  </si>
  <si>
    <r>
      <t xml:space="preserve">Duplicate request to 21-66 just fewer chairs
</t>
    </r>
    <r>
      <rPr>
        <b/>
        <sz val="10"/>
        <color rgb="FFFF0000"/>
        <rFont val="Calibri"/>
        <family val="2"/>
      </rPr>
      <t>Prioritize - still need 15 chairs</t>
    </r>
  </si>
  <si>
    <r>
      <t xml:space="preserve">7500
</t>
    </r>
    <r>
      <rPr>
        <sz val="10"/>
        <color rgb="FFFF0000"/>
        <rFont val="Calibri"/>
        <family val="2"/>
      </rPr>
      <t>$12,000</t>
    </r>
  </si>
  <si>
    <r>
      <t xml:space="preserve">Carol f/u did we get this already
</t>
    </r>
    <r>
      <rPr>
        <b/>
        <sz val="10"/>
        <color rgb="FFFF0000"/>
        <rFont val="Calibri"/>
        <family val="2"/>
      </rPr>
      <t>FRAWG: 2 VS machines, 1 AED trainer, and the CPR trainers with integrated feedback, it would be closer to $12,000 after sales tax and shipping.</t>
    </r>
  </si>
  <si>
    <r>
      <t xml:space="preserve">Carol f/u Mary Swenson
There are two lab rooms left that need chairs replaced.  LMC-220 and LMC-217.
They are 30 seat lab rooms plus 3 extras each for overflow = </t>
    </r>
    <r>
      <rPr>
        <b/>
        <sz val="10"/>
        <color rgb="FFFF0000"/>
        <rFont val="Calibri"/>
        <family val="2"/>
      </rPr>
      <t>66 chairs total.</t>
    </r>
    <r>
      <rPr>
        <sz val="10"/>
        <color rgb="FFFF0000"/>
        <rFont val="Calibri"/>
        <family val="2"/>
      </rPr>
      <t xml:space="preserve">
Note: The pricing was based on 2019 quote so the cost per chair may have gone up.</t>
    </r>
  </si>
  <si>
    <t>Michael Grimes
Ordered a vehicle (Is this the same?)
Gerry f/u</t>
  </si>
  <si>
    <t>Michael Grimes
Duplicate to above</t>
  </si>
  <si>
    <t>John Sinutko
in progress</t>
  </si>
  <si>
    <r>
      <t xml:space="preserve">Need to have a minimum of 5 court facility for the women's sand volleyball team to move toward Title IX compliance and eliminate the cost to rent facilities at other locations.
This will also allow for development of KIN curriculum to increase FTES and enhance the current CTE program by offering different modes of training. 
</t>
    </r>
    <r>
      <rPr>
        <sz val="10"/>
        <color rgb="FFFF0000"/>
        <rFont val="Calibri"/>
        <family val="2"/>
      </rPr>
      <t>Design in progress - no money to build it yet</t>
    </r>
  </si>
  <si>
    <t>FRAWG - cost? $10K</t>
  </si>
  <si>
    <t>FRAWG - cost? $6.5M</t>
  </si>
  <si>
    <t>FRAWG - cost? $50K</t>
  </si>
  <si>
    <t>FRAWG - cost + ADA requirements? Hand rails will not bring into compliance. Est $5M for ADA improvements.</t>
  </si>
  <si>
    <t>John - is this being done already?  Needs to be done $100K</t>
  </si>
  <si>
    <t>FRAWG - cost? EST $175K+</t>
  </si>
  <si>
    <t>FRAWG - cost? $500 - 750K</t>
  </si>
  <si>
    <t>FRAWG - cost? $350K</t>
  </si>
  <si>
    <t>FRAWG - cost? John $2.5M</t>
  </si>
  <si>
    <t>FRAWG - cost?  Some chairs have been replaced.  Need count to estimate.</t>
  </si>
  <si>
    <t>FRAWG - cost? $100K</t>
  </si>
  <si>
    <t xml:space="preserve">Annual Program Plan Dance </t>
  </si>
  <si>
    <t>Rank</t>
  </si>
  <si>
    <t>Count</t>
  </si>
  <si>
    <t>Med</t>
  </si>
  <si>
    <t>Please type you name in</t>
  </si>
  <si>
    <t xml:space="preserve">Name   </t>
  </si>
  <si>
    <t>CH</t>
  </si>
  <si>
    <t>Consolidated File</t>
  </si>
  <si>
    <t>AB</t>
  </si>
  <si>
    <t>BW</t>
  </si>
  <si>
    <t>FM</t>
  </si>
  <si>
    <t>GR</t>
  </si>
  <si>
    <t>JS</t>
  </si>
  <si>
    <t>MG</t>
  </si>
  <si>
    <t>SBD</t>
  </si>
  <si>
    <t>ACB</t>
  </si>
  <si>
    <t>GZ</t>
  </si>
  <si>
    <t>$6.5M</t>
  </si>
  <si>
    <t>$7M</t>
  </si>
  <si>
    <t>Much more than handrails req</t>
  </si>
  <si>
    <t>$3.5M</t>
  </si>
  <si>
    <t>$1.5M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</si>
</sst>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11" x14ac:knownFonts="1">
    <font>
      <sz val="10"/>
      <name val="Arial"/>
    </font>
    <font>
      <b/>
      <sz val="10"/>
      <color indexed="8"/>
      <name val="Calibri"/>
      <family val="2"/>
    </font>
    <font>
      <sz val="10"/>
      <color indexed="8"/>
      <name val="Calibri"/>
      <family val="2"/>
    </font>
    <font>
      <sz val="10"/>
      <name val="Arial"/>
    </font>
    <font>
      <sz val="10"/>
      <name val="Arial"/>
      <family val="2"/>
    </font>
    <font>
      <sz val="10"/>
      <color rgb="FFFF0000"/>
      <name val="Calibri"/>
      <family val="2"/>
    </font>
    <font>
      <sz val="10"/>
      <color rgb="FFFF0000"/>
      <name val="Arial"/>
      <family val="2"/>
    </font>
    <font>
      <b/>
      <sz val="10"/>
      <color rgb="FFFF0000"/>
      <name val="Calibri"/>
      <family val="2"/>
    </font>
    <font>
      <b/>
      <sz val="16"/>
      <color indexed="8"/>
      <name val="Calibri"/>
      <family val="2"/>
    </font>
    <font>
      <i/>
      <sz val="10"/>
      <name val="Arial"/>
      <family val="2"/>
    </font>
    <font>
      <b/>
      <sz val="1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FF"/>
        <bgColor indexed="64"/>
      </patternFill>
    </fill>
    <fill>
      <patternFill patternType="solid">
        <fgColor rgb="FF00B0F0"/>
        <bgColor indexed="64"/>
      </patternFill>
    </fill>
    <fill>
      <patternFill patternType="solid">
        <fgColor rgb="FFCCEC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4" fillId="0" borderId="0"/>
  </cellStyleXfs>
  <cellXfs count="62">
    <xf numFmtId="0" fontId="0" fillId="0" borderId="0" xfId="0"/>
    <xf numFmtId="0" fontId="1" fillId="3"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top" wrapText="1"/>
    </xf>
    <xf numFmtId="164" fontId="1" fillId="3" borderId="1" xfId="1" applyNumberFormat="1" applyFont="1" applyFill="1" applyBorder="1" applyAlignment="1" applyProtection="1">
      <alignment horizontal="right" vertical="center" wrapText="1"/>
    </xf>
    <xf numFmtId="164" fontId="2" fillId="2" borderId="1" xfId="1" applyNumberFormat="1" applyFont="1" applyFill="1" applyBorder="1" applyAlignment="1" applyProtection="1">
      <alignment horizontal="right" vertical="top" wrapText="1"/>
    </xf>
    <xf numFmtId="164" fontId="0" fillId="0" borderId="0" xfId="1" applyNumberFormat="1" applyFont="1"/>
    <xf numFmtId="0" fontId="0" fillId="0" borderId="0" xfId="0" quotePrefix="1"/>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right" vertical="top" wrapText="1"/>
    </xf>
    <xf numFmtId="0" fontId="5" fillId="2" borderId="1" xfId="0" applyFont="1" applyFill="1" applyBorder="1" applyAlignment="1" applyProtection="1">
      <alignment horizontal="left" vertical="top" wrapText="1"/>
    </xf>
    <xf numFmtId="0" fontId="0" fillId="4" borderId="0" xfId="0" applyFill="1"/>
    <xf numFmtId="0" fontId="0" fillId="5" borderId="0" xfId="0" applyFill="1"/>
    <xf numFmtId="0" fontId="0" fillId="6" borderId="0" xfId="0" applyFill="1"/>
    <xf numFmtId="0" fontId="0" fillId="7" borderId="0" xfId="0" applyFill="1"/>
    <xf numFmtId="0" fontId="2" fillId="0" borderId="1" xfId="0" applyFont="1" applyFill="1" applyBorder="1" applyAlignment="1" applyProtection="1">
      <alignment horizontal="left" vertical="top" wrapText="1"/>
    </xf>
    <xf numFmtId="164" fontId="2" fillId="0" borderId="1" xfId="1" applyNumberFormat="1" applyFont="1" applyFill="1" applyBorder="1" applyAlignment="1" applyProtection="1">
      <alignment horizontal="right" vertical="top" wrapText="1"/>
    </xf>
    <xf numFmtId="0" fontId="0" fillId="0" borderId="0" xfId="0" applyFill="1"/>
    <xf numFmtId="0" fontId="2" fillId="2" borderId="0" xfId="0" applyFont="1" applyFill="1" applyBorder="1" applyAlignment="1" applyProtection="1">
      <alignment horizontal="left" vertical="top" wrapText="1"/>
    </xf>
    <xf numFmtId="0" fontId="0" fillId="8" borderId="0" xfId="0" applyFill="1"/>
    <xf numFmtId="0" fontId="0" fillId="9" borderId="0" xfId="0" applyFill="1"/>
    <xf numFmtId="0" fontId="2" fillId="0" borderId="1" xfId="0" applyFont="1" applyFill="1" applyBorder="1" applyAlignment="1">
      <alignment horizontal="left" vertical="top" wrapText="1"/>
    </xf>
    <xf numFmtId="164" fontId="2" fillId="0" borderId="1" xfId="0" applyNumberFormat="1" applyFont="1" applyFill="1" applyBorder="1" applyAlignment="1">
      <alignment horizontal="right" vertical="top" wrapText="1"/>
    </xf>
    <xf numFmtId="0" fontId="2" fillId="9" borderId="0" xfId="0" applyFont="1" applyFill="1" applyBorder="1" applyAlignment="1" applyProtection="1">
      <alignment horizontal="left" vertical="top" wrapText="1"/>
    </xf>
    <xf numFmtId="0" fontId="5" fillId="2" borderId="1" xfId="0" applyFont="1" applyFill="1" applyBorder="1" applyAlignment="1">
      <alignment horizontal="left" vertical="top" wrapText="1"/>
    </xf>
    <xf numFmtId="0" fontId="5" fillId="2" borderId="0" xfId="0" applyFont="1" applyFill="1" applyBorder="1" applyAlignment="1" applyProtection="1">
      <alignment horizontal="left" vertical="top" wrapText="1"/>
    </xf>
    <xf numFmtId="164" fontId="2" fillId="2" borderId="0" xfId="1" applyNumberFormat="1" applyFont="1" applyFill="1" applyBorder="1" applyAlignment="1" applyProtection="1">
      <alignment horizontal="right" vertical="top" wrapText="1"/>
    </xf>
    <xf numFmtId="0" fontId="0" fillId="0" borderId="0" xfId="0" applyBorder="1"/>
    <xf numFmtId="0" fontId="0" fillId="9" borderId="0" xfId="0" applyFill="1" applyBorder="1"/>
    <xf numFmtId="0" fontId="1" fillId="0" borderId="0"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164" fontId="1" fillId="0" borderId="1" xfId="1" applyNumberFormat="1" applyFont="1" applyFill="1" applyBorder="1" applyAlignment="1" applyProtection="1">
      <alignment horizontal="right" vertical="center" wrapText="1"/>
    </xf>
    <xf numFmtId="0" fontId="1" fillId="3" borderId="3" xfId="0" applyFont="1" applyFill="1" applyBorder="1" applyAlignment="1" applyProtection="1">
      <alignment horizontal="left" vertical="center" wrapText="1"/>
    </xf>
    <xf numFmtId="0" fontId="0" fillId="0" borderId="1" xfId="0" quotePrefix="1" applyBorder="1"/>
    <xf numFmtId="0" fontId="6" fillId="0" borderId="1" xfId="0" quotePrefix="1" applyFont="1" applyFill="1" applyBorder="1"/>
    <xf numFmtId="0" fontId="0" fillId="0" borderId="1" xfId="0" quotePrefix="1" applyFill="1" applyBorder="1"/>
    <xf numFmtId="0" fontId="0" fillId="10" borderId="0" xfId="0" applyFill="1"/>
    <xf numFmtId="0" fontId="1" fillId="0" borderId="4"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2" fillId="2" borderId="6" xfId="0" applyFont="1" applyFill="1" applyBorder="1" applyAlignment="1" applyProtection="1">
      <alignment horizontal="left" vertical="top" wrapText="1"/>
    </xf>
    <xf numFmtId="0" fontId="8" fillId="0" borderId="7"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0" fillId="10" borderId="2" xfId="0" applyFill="1" applyBorder="1"/>
    <xf numFmtId="0" fontId="9" fillId="10" borderId="0" xfId="0" applyFont="1" applyFill="1" applyAlignment="1">
      <alignment horizontal="right"/>
    </xf>
    <xf numFmtId="0" fontId="10" fillId="10" borderId="0" xfId="0" applyFont="1" applyFill="1" applyAlignment="1">
      <alignment horizontal="right"/>
    </xf>
    <xf numFmtId="0" fontId="8" fillId="0" borderId="10"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164" fontId="1" fillId="0" borderId="5" xfId="1" applyNumberFormat="1" applyFont="1" applyFill="1" applyBorder="1" applyAlignment="1" applyProtection="1">
      <alignment horizontal="right" vertical="center" wrapText="1"/>
    </xf>
    <xf numFmtId="0" fontId="0" fillId="0" borderId="0" xfId="0" applyFill="1" applyBorder="1"/>
    <xf numFmtId="0" fontId="0" fillId="0" borderId="0" xfId="0" applyFill="1" applyAlignment="1">
      <alignment horizontal="center"/>
    </xf>
    <xf numFmtId="0" fontId="0" fillId="0" borderId="0" xfId="0" applyFill="1" applyBorder="1" applyAlignment="1">
      <alignment horizontal="center"/>
    </xf>
    <xf numFmtId="2" fontId="0" fillId="0" borderId="0" xfId="0" applyNumberFormat="1"/>
    <xf numFmtId="0" fontId="2" fillId="2" borderId="13" xfId="0" applyFont="1" applyFill="1" applyBorder="1" applyAlignment="1" applyProtection="1">
      <alignment horizontal="left" vertical="top" wrapText="1"/>
    </xf>
    <xf numFmtId="0" fontId="2" fillId="2" borderId="13" xfId="0" applyFont="1" applyFill="1" applyBorder="1" applyAlignment="1">
      <alignment horizontal="left" vertical="top" wrapText="1"/>
    </xf>
    <xf numFmtId="0" fontId="2" fillId="0" borderId="13" xfId="0" applyFont="1" applyFill="1" applyBorder="1" applyAlignment="1" applyProtection="1">
      <alignment horizontal="left" vertical="top" wrapText="1"/>
    </xf>
    <xf numFmtId="14" fontId="2" fillId="2" borderId="13" xfId="0" applyNumberFormat="1" applyFont="1" applyFill="1" applyBorder="1" applyAlignment="1">
      <alignment horizontal="left" vertical="top" wrapText="1"/>
    </xf>
    <xf numFmtId="0" fontId="2" fillId="0" borderId="13" xfId="0" applyFont="1" applyFill="1" applyBorder="1" applyAlignment="1">
      <alignment horizontal="left" vertical="top" wrapText="1"/>
    </xf>
    <xf numFmtId="164" fontId="5" fillId="2" borderId="1" xfId="1" applyNumberFormat="1" applyFont="1" applyFill="1" applyBorder="1" applyAlignment="1" applyProtection="1">
      <alignment horizontal="right" vertical="top" wrapText="1"/>
    </xf>
    <xf numFmtId="0" fontId="6" fillId="0" borderId="0" xfId="0" applyFont="1"/>
  </cellXfs>
  <cellStyles count="3">
    <cellStyle name="Currency" xfId="1" builtinId="4"/>
    <cellStyle name="Normal" xfId="0" builtinId="0"/>
    <cellStyle name="Normal 2" xfId="2"/>
  </cellStyles>
  <dxfs count="24">
    <dxf>
      <fill>
        <patternFill>
          <bgColor theme="7" tint="0.79998168889431442"/>
        </patternFill>
      </fill>
    </dxf>
    <dxf>
      <fill>
        <patternFill>
          <bgColor theme="9" tint="0.79998168889431442"/>
        </patternFill>
      </fill>
    </dxf>
    <dxf>
      <fill>
        <patternFill>
          <bgColor theme="9" tint="0.79998168889431442"/>
        </patternFill>
      </fill>
    </dxf>
    <dxf>
      <fill>
        <patternFill>
          <bgColor rgb="FFFFCCCC"/>
        </patternFill>
      </fill>
    </dxf>
    <dxf>
      <fill>
        <patternFill>
          <bgColor theme="9" tint="0.79998168889431442"/>
        </patternFill>
      </fill>
    </dxf>
    <dxf>
      <fill>
        <patternFill>
          <bgColor rgb="FFFFCCCC"/>
        </patternFill>
      </fill>
    </dxf>
    <dxf>
      <fill>
        <patternFill>
          <bgColor theme="9" tint="0.79998168889431442"/>
        </patternFill>
      </fill>
    </dxf>
    <dxf>
      <fill>
        <patternFill>
          <bgColor rgb="FFFFCCCC"/>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rgb="FFFFCCCC"/>
        </patternFill>
      </fill>
    </dxf>
    <dxf>
      <fill>
        <patternFill>
          <bgColor theme="9" tint="0.79998168889431442"/>
        </patternFill>
      </fill>
    </dxf>
    <dxf>
      <fill>
        <patternFill>
          <bgColor rgb="FFFFCCCC"/>
        </patternFill>
      </fill>
    </dxf>
    <dxf>
      <fill>
        <patternFill>
          <bgColor theme="9" tint="0.79998168889431442"/>
        </patternFill>
      </fill>
    </dxf>
    <dxf>
      <fill>
        <patternFill>
          <bgColor rgb="FFFFCCCC"/>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rgb="FFFFCCCC"/>
        </patternFill>
      </fill>
    </dxf>
    <dxf>
      <fill>
        <patternFill>
          <bgColor theme="9" tint="0.79998168889431442"/>
        </patternFill>
      </fill>
    </dxf>
    <dxf>
      <fill>
        <patternFill>
          <bgColor rgb="FFFFCCCC"/>
        </patternFill>
      </fill>
    </dxf>
    <dxf>
      <fill>
        <patternFill>
          <bgColor theme="9" tint="0.79998168889431442"/>
        </patternFill>
      </fill>
    </dxf>
    <dxf>
      <fill>
        <patternFill>
          <bgColor rgb="FFFFCCCC"/>
        </patternFill>
      </fill>
    </dxf>
  </dxfs>
  <tableStyles count="0" defaultTableStyle="TableStyleMedium2" defaultPivotStyle="PivotStyleLight16"/>
  <colors>
    <mruColors>
      <color rgb="FFFFCCCC"/>
      <color rgb="FFFFCCFF"/>
      <color rgb="FFD69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workbookViewId="0">
      <pane xSplit="3" ySplit="2" topLeftCell="D3" activePane="bottomRight" state="frozen"/>
      <selection pane="topRight" activeCell="D1" sqref="D1"/>
      <selection pane="bottomLeft" activeCell="A3" sqref="A3"/>
      <selection pane="bottomRight" activeCell="P2" sqref="P2:Y2"/>
    </sheetView>
  </sheetViews>
  <sheetFormatPr defaultRowHeight="12.5" outlineLevelCol="1" x14ac:dyDescent="0.25"/>
  <cols>
    <col min="1" max="1" width="6.7265625" bestFit="1" customWidth="1"/>
    <col min="2" max="2" width="28" customWidth="1"/>
    <col min="3" max="3" width="28.26953125" hidden="1" customWidth="1"/>
    <col min="4" max="4" width="46.26953125" customWidth="1"/>
    <col min="5" max="5" width="77.26953125" customWidth="1"/>
    <col min="6" max="6" width="35" hidden="1" customWidth="1" outlineLevel="1"/>
    <col min="7" max="7" width="16" hidden="1" customWidth="1" outlineLevel="1"/>
    <col min="8" max="8" width="14.26953125" hidden="1" customWidth="1" outlineLevel="1"/>
    <col min="9" max="9" width="50.81640625" hidden="1" customWidth="1" outlineLevel="1"/>
    <col min="10" max="10" width="7.6328125" customWidth="1" collapsed="1"/>
    <col min="11" max="11" width="13.08984375" style="5" customWidth="1"/>
    <col min="12" max="12" width="15.7265625" customWidth="1"/>
    <col min="13" max="13" width="17.36328125" customWidth="1"/>
    <col min="14" max="14" width="21.81640625" hidden="1" customWidth="1" outlineLevel="1"/>
    <col min="15" max="15" width="19.36328125" hidden="1" customWidth="1" outlineLevel="1"/>
    <col min="16" max="16" width="3.7265625" hidden="1" customWidth="1" collapsed="1"/>
    <col min="17" max="21" width="3.7265625" hidden="1" customWidth="1"/>
    <col min="22" max="22" width="3.7265625" style="26" hidden="1" customWidth="1"/>
    <col min="23" max="25" width="3.7265625" hidden="1" customWidth="1"/>
    <col min="26" max="26" width="4.6328125" bestFit="1" customWidth="1"/>
  </cols>
  <sheetData>
    <row r="1" spans="1:27" ht="30" customHeight="1" thickBot="1" x14ac:dyDescent="0.3">
      <c r="A1" s="1" t="s">
        <v>315</v>
      </c>
      <c r="B1" s="1" t="s">
        <v>0</v>
      </c>
      <c r="C1" s="1" t="s">
        <v>1</v>
      </c>
      <c r="D1" s="1" t="s">
        <v>2</v>
      </c>
      <c r="E1" s="1" t="s">
        <v>3</v>
      </c>
      <c r="F1" s="1" t="s">
        <v>4</v>
      </c>
      <c r="G1" s="1" t="s">
        <v>5</v>
      </c>
      <c r="H1" s="1" t="s">
        <v>6</v>
      </c>
      <c r="I1" s="1" t="s">
        <v>7</v>
      </c>
      <c r="J1" s="1" t="s">
        <v>8</v>
      </c>
      <c r="K1" s="3" t="s">
        <v>9</v>
      </c>
      <c r="L1" s="1" t="s">
        <v>10</v>
      </c>
      <c r="M1" s="1" t="s">
        <v>11</v>
      </c>
      <c r="N1" s="1" t="s">
        <v>12</v>
      </c>
      <c r="O1" s="1" t="s">
        <v>13</v>
      </c>
      <c r="P1" s="1" t="s">
        <v>562</v>
      </c>
    </row>
    <row r="2" spans="1:27" s="16" customFormat="1" ht="30" customHeight="1" x14ac:dyDescent="0.25">
      <c r="A2" s="28"/>
      <c r="B2" s="46" t="str">
        <f>"   High "&amp;COUNTIF(P3:P29,5)&amp;" of "&amp;B24</f>
        <v xml:space="preserve">   High 4 of 4</v>
      </c>
      <c r="C2" s="47"/>
      <c r="D2" s="48" t="str">
        <f>"   Med. "&amp;COUNTIF(P3:P29,3)&amp;" of "&amp;B25</f>
        <v xml:space="preserve">   Med. 4 of 4</v>
      </c>
      <c r="E2" s="49" t="str">
        <f>"   Low "&amp;COUNTIF(P3:P29,1)&amp;" of "&amp;B26</f>
        <v xml:space="preserve">   Low 4 of 4</v>
      </c>
      <c r="F2" s="47"/>
      <c r="G2" s="47"/>
      <c r="H2" s="47"/>
      <c r="I2" s="47"/>
      <c r="J2" s="47"/>
      <c r="K2" s="50"/>
      <c r="L2" s="47"/>
      <c r="M2" s="47"/>
      <c r="N2" s="47"/>
      <c r="O2" s="47"/>
      <c r="P2" s="52" t="s">
        <v>567</v>
      </c>
      <c r="Q2" s="52" t="s">
        <v>576</v>
      </c>
      <c r="R2" s="52" t="s">
        <v>569</v>
      </c>
      <c r="S2" s="52" t="s">
        <v>570</v>
      </c>
      <c r="T2" s="53" t="s">
        <v>571</v>
      </c>
      <c r="U2" s="53" t="s">
        <v>577</v>
      </c>
      <c r="V2" s="53" t="s">
        <v>572</v>
      </c>
      <c r="W2" s="53" t="s">
        <v>573</v>
      </c>
      <c r="X2" s="53" t="s">
        <v>574</v>
      </c>
      <c r="Y2" s="53" t="s">
        <v>575</v>
      </c>
      <c r="Z2" s="53" t="s">
        <v>562</v>
      </c>
    </row>
    <row r="3" spans="1:27" ht="78" x14ac:dyDescent="0.25">
      <c r="A3" s="32" t="s">
        <v>331</v>
      </c>
      <c r="B3" s="2" t="s">
        <v>104</v>
      </c>
      <c r="C3" s="2" t="s">
        <v>18</v>
      </c>
      <c r="D3" s="2" t="s">
        <v>117</v>
      </c>
      <c r="E3" s="2" t="s">
        <v>118</v>
      </c>
      <c r="F3" s="2" t="s">
        <v>105</v>
      </c>
      <c r="G3" s="2" t="s">
        <v>19</v>
      </c>
      <c r="H3" s="2" t="s">
        <v>32</v>
      </c>
      <c r="I3" s="23" t="s">
        <v>551</v>
      </c>
      <c r="J3" s="2" t="s">
        <v>20</v>
      </c>
      <c r="K3" s="60" t="s">
        <v>578</v>
      </c>
      <c r="L3" s="2" t="s">
        <v>30</v>
      </c>
      <c r="M3" s="2" t="s">
        <v>116</v>
      </c>
      <c r="N3" s="2" t="s">
        <v>22</v>
      </c>
      <c r="O3" s="55" t="s">
        <v>17</v>
      </c>
      <c r="P3" s="26">
        <v>5</v>
      </c>
      <c r="Q3" s="26">
        <v>5</v>
      </c>
      <c r="R3" s="26">
        <v>5</v>
      </c>
      <c r="S3" s="26">
        <v>5</v>
      </c>
      <c r="T3" s="26">
        <v>3</v>
      </c>
      <c r="U3" s="26">
        <v>5</v>
      </c>
      <c r="V3" s="26">
        <v>5</v>
      </c>
      <c r="W3" s="26">
        <v>3</v>
      </c>
      <c r="X3" s="26">
        <v>5</v>
      </c>
      <c r="Y3" s="26">
        <v>5</v>
      </c>
      <c r="Z3" s="54">
        <f t="shared" ref="Z3:Z14" si="0">AVERAGE(P3:Y3)</f>
        <v>4.5999999999999996</v>
      </c>
    </row>
    <row r="4" spans="1:27" ht="26" x14ac:dyDescent="0.25">
      <c r="A4" s="32" t="s">
        <v>320</v>
      </c>
      <c r="B4" s="2" t="s">
        <v>44</v>
      </c>
      <c r="C4" s="2" t="s">
        <v>18</v>
      </c>
      <c r="D4" s="2" t="s">
        <v>61</v>
      </c>
      <c r="E4" s="2" t="s">
        <v>62</v>
      </c>
      <c r="F4" s="2" t="s">
        <v>50</v>
      </c>
      <c r="G4" s="2" t="s">
        <v>19</v>
      </c>
      <c r="H4" s="2" t="s">
        <v>32</v>
      </c>
      <c r="I4" s="2" t="s">
        <v>533</v>
      </c>
      <c r="J4" s="2" t="s">
        <v>20</v>
      </c>
      <c r="K4" s="4">
        <v>150000</v>
      </c>
      <c r="L4" s="2" t="s">
        <v>30</v>
      </c>
      <c r="M4" s="2" t="s">
        <v>63</v>
      </c>
      <c r="N4" s="2" t="s">
        <v>64</v>
      </c>
      <c r="O4" s="55" t="s">
        <v>38</v>
      </c>
      <c r="P4" s="26">
        <v>5</v>
      </c>
      <c r="Q4" s="26">
        <v>5</v>
      </c>
      <c r="R4" s="26">
        <v>3</v>
      </c>
      <c r="S4" s="26">
        <v>5</v>
      </c>
      <c r="T4" s="26">
        <v>5</v>
      </c>
      <c r="U4" s="26">
        <v>5</v>
      </c>
      <c r="V4" s="26">
        <v>3</v>
      </c>
      <c r="W4" s="26">
        <v>5</v>
      </c>
      <c r="X4" s="26">
        <v>5</v>
      </c>
      <c r="Y4" s="26">
        <v>5</v>
      </c>
      <c r="Z4" s="54">
        <f t="shared" si="0"/>
        <v>4.5999999999999996</v>
      </c>
    </row>
    <row r="5" spans="1:27" ht="117" x14ac:dyDescent="0.25">
      <c r="A5" s="32" t="s">
        <v>337</v>
      </c>
      <c r="B5" s="2" t="s">
        <v>119</v>
      </c>
      <c r="C5" s="2" t="s">
        <v>18</v>
      </c>
      <c r="D5" s="2" t="s">
        <v>143</v>
      </c>
      <c r="E5" s="2" t="s">
        <v>144</v>
      </c>
      <c r="F5" s="2" t="s">
        <v>140</v>
      </c>
      <c r="G5" s="2" t="s">
        <v>19</v>
      </c>
      <c r="H5" s="2" t="s">
        <v>32</v>
      </c>
      <c r="I5" s="2" t="s">
        <v>534</v>
      </c>
      <c r="J5" s="2" t="s">
        <v>20</v>
      </c>
      <c r="K5" s="4">
        <v>200000</v>
      </c>
      <c r="L5" s="2" t="s">
        <v>30</v>
      </c>
      <c r="M5" s="2" t="s">
        <v>145</v>
      </c>
      <c r="N5" s="2" t="s">
        <v>137</v>
      </c>
      <c r="O5" s="55" t="s">
        <v>43</v>
      </c>
      <c r="P5" s="26">
        <v>5</v>
      </c>
      <c r="Q5" s="26">
        <v>5</v>
      </c>
      <c r="R5" s="26">
        <v>5</v>
      </c>
      <c r="S5" s="26">
        <v>3</v>
      </c>
      <c r="T5" s="26">
        <v>5</v>
      </c>
      <c r="U5" s="26">
        <v>1</v>
      </c>
      <c r="V5" s="26">
        <v>3</v>
      </c>
      <c r="W5" s="26">
        <v>5</v>
      </c>
      <c r="X5" s="26">
        <v>3</v>
      </c>
      <c r="Y5" s="26">
        <v>3</v>
      </c>
      <c r="Z5" s="54">
        <f t="shared" si="0"/>
        <v>3.8</v>
      </c>
    </row>
    <row r="6" spans="1:27" ht="52" x14ac:dyDescent="0.25">
      <c r="A6" s="32" t="s">
        <v>355</v>
      </c>
      <c r="B6" s="2" t="s">
        <v>229</v>
      </c>
      <c r="C6" s="2" t="s">
        <v>18</v>
      </c>
      <c r="D6" s="2" t="s">
        <v>232</v>
      </c>
      <c r="E6" s="2" t="s">
        <v>233</v>
      </c>
      <c r="F6" s="2" t="s">
        <v>230</v>
      </c>
      <c r="G6" s="2" t="s">
        <v>19</v>
      </c>
      <c r="H6" s="2" t="s">
        <v>14</v>
      </c>
      <c r="I6" s="23" t="s">
        <v>554</v>
      </c>
      <c r="J6" s="2" t="s">
        <v>20</v>
      </c>
      <c r="K6" s="60">
        <v>150000</v>
      </c>
      <c r="L6" s="2" t="s">
        <v>14</v>
      </c>
      <c r="M6" s="2" t="s">
        <v>14</v>
      </c>
      <c r="N6" s="2" t="s">
        <v>25</v>
      </c>
      <c r="O6" s="55" t="s">
        <v>69</v>
      </c>
      <c r="P6" s="26">
        <v>3</v>
      </c>
      <c r="Q6" s="26">
        <v>1</v>
      </c>
      <c r="R6" s="26">
        <v>3</v>
      </c>
      <c r="S6" s="26">
        <v>5</v>
      </c>
      <c r="T6" s="26">
        <v>5</v>
      </c>
      <c r="U6" s="26">
        <v>3</v>
      </c>
      <c r="V6" s="26">
        <v>1</v>
      </c>
      <c r="W6" s="26">
        <v>5</v>
      </c>
      <c r="X6" s="26">
        <v>5</v>
      </c>
      <c r="Y6" s="26">
        <v>3</v>
      </c>
      <c r="Z6" s="54">
        <f t="shared" si="0"/>
        <v>3.4</v>
      </c>
    </row>
    <row r="7" spans="1:27" ht="130" x14ac:dyDescent="0.25">
      <c r="A7" s="32" t="s">
        <v>369</v>
      </c>
      <c r="B7" s="2" t="s">
        <v>273</v>
      </c>
      <c r="C7" s="2" t="s">
        <v>18</v>
      </c>
      <c r="D7" s="2" t="s">
        <v>284</v>
      </c>
      <c r="E7" s="2" t="s">
        <v>285</v>
      </c>
      <c r="F7" s="2" t="s">
        <v>276</v>
      </c>
      <c r="G7" s="2" t="s">
        <v>19</v>
      </c>
      <c r="H7" s="2" t="s">
        <v>32</v>
      </c>
      <c r="I7" s="9" t="s">
        <v>560</v>
      </c>
      <c r="J7" s="2" t="s">
        <v>20</v>
      </c>
      <c r="K7" s="60">
        <v>100000</v>
      </c>
      <c r="L7" s="2" t="s">
        <v>14</v>
      </c>
      <c r="M7" s="2" t="s">
        <v>14</v>
      </c>
      <c r="N7" s="2" t="s">
        <v>68</v>
      </c>
      <c r="O7" s="55" t="s">
        <v>70</v>
      </c>
      <c r="P7" s="26">
        <v>3</v>
      </c>
      <c r="Q7" s="26">
        <v>5</v>
      </c>
      <c r="R7" s="26">
        <v>3</v>
      </c>
      <c r="S7" s="26">
        <v>5</v>
      </c>
      <c r="T7" s="26">
        <v>1</v>
      </c>
      <c r="U7" s="26">
        <v>5</v>
      </c>
      <c r="V7" s="26">
        <v>3</v>
      </c>
      <c r="W7" s="26">
        <v>3</v>
      </c>
      <c r="X7" s="26">
        <v>5</v>
      </c>
      <c r="Y7" s="26">
        <v>1</v>
      </c>
      <c r="Z7" s="54">
        <f t="shared" si="0"/>
        <v>3.4</v>
      </c>
    </row>
    <row r="8" spans="1:27" ht="26" x14ac:dyDescent="0.25">
      <c r="A8" s="32" t="s">
        <v>345</v>
      </c>
      <c r="B8" s="2" t="s">
        <v>194</v>
      </c>
      <c r="C8" s="2" t="s">
        <v>18</v>
      </c>
      <c r="D8" s="2" t="s">
        <v>195</v>
      </c>
      <c r="E8" s="2" t="s">
        <v>196</v>
      </c>
      <c r="F8" s="2" t="s">
        <v>548</v>
      </c>
      <c r="G8" s="2" t="s">
        <v>19</v>
      </c>
      <c r="H8" s="2" t="s">
        <v>32</v>
      </c>
      <c r="I8" s="2" t="s">
        <v>14</v>
      </c>
      <c r="J8" s="2" t="s">
        <v>20</v>
      </c>
      <c r="K8" s="4">
        <v>1200000</v>
      </c>
      <c r="L8" s="2" t="s">
        <v>30</v>
      </c>
      <c r="M8" s="2" t="s">
        <v>197</v>
      </c>
      <c r="N8" s="2" t="s">
        <v>190</v>
      </c>
      <c r="O8" s="55" t="s">
        <v>190</v>
      </c>
      <c r="P8" s="26">
        <v>5</v>
      </c>
      <c r="Q8" s="26">
        <v>3</v>
      </c>
      <c r="R8" s="26">
        <v>1</v>
      </c>
      <c r="S8" s="26">
        <v>3</v>
      </c>
      <c r="T8" s="26">
        <v>3</v>
      </c>
      <c r="U8" s="26">
        <v>3</v>
      </c>
      <c r="V8" s="26">
        <v>5</v>
      </c>
      <c r="W8" s="26">
        <v>3</v>
      </c>
      <c r="X8" s="26">
        <v>3</v>
      </c>
      <c r="Y8" s="26">
        <v>1</v>
      </c>
      <c r="Z8" s="54">
        <f t="shared" si="0"/>
        <v>3</v>
      </c>
    </row>
    <row r="9" spans="1:27" ht="78" x14ac:dyDescent="0.25">
      <c r="A9" s="32" t="s">
        <v>357</v>
      </c>
      <c r="B9" s="2" t="s">
        <v>229</v>
      </c>
      <c r="C9" s="2" t="s">
        <v>18</v>
      </c>
      <c r="D9" s="2" t="s">
        <v>239</v>
      </c>
      <c r="E9" s="2" t="s">
        <v>549</v>
      </c>
      <c r="F9" s="2" t="s">
        <v>240</v>
      </c>
      <c r="G9" s="2" t="s">
        <v>19</v>
      </c>
      <c r="H9" s="2" t="s">
        <v>35</v>
      </c>
      <c r="I9" s="2" t="s">
        <v>241</v>
      </c>
      <c r="J9" s="2" t="s">
        <v>20</v>
      </c>
      <c r="K9" s="4">
        <v>600000</v>
      </c>
      <c r="L9" s="2" t="s">
        <v>14</v>
      </c>
      <c r="M9" s="2" t="s">
        <v>242</v>
      </c>
      <c r="N9" s="2" t="s">
        <v>231</v>
      </c>
      <c r="O9" s="55" t="s">
        <v>162</v>
      </c>
      <c r="P9" s="26">
        <v>3</v>
      </c>
      <c r="Q9" s="26">
        <v>1</v>
      </c>
      <c r="R9" s="26">
        <v>5</v>
      </c>
      <c r="S9" s="26">
        <v>1</v>
      </c>
      <c r="T9" s="26">
        <v>5</v>
      </c>
      <c r="U9" s="26">
        <v>1</v>
      </c>
      <c r="V9" s="26">
        <v>5</v>
      </c>
      <c r="W9" s="26">
        <v>5</v>
      </c>
      <c r="X9" s="26">
        <v>1</v>
      </c>
      <c r="Y9" s="26">
        <v>1</v>
      </c>
      <c r="Z9" s="54">
        <f t="shared" si="0"/>
        <v>2.8</v>
      </c>
    </row>
    <row r="10" spans="1:27" ht="26" x14ac:dyDescent="0.25">
      <c r="A10" s="32" t="s">
        <v>347</v>
      </c>
      <c r="B10" s="2" t="s">
        <v>204</v>
      </c>
      <c r="C10" s="2" t="s">
        <v>18</v>
      </c>
      <c r="D10" s="2" t="s">
        <v>206</v>
      </c>
      <c r="E10" s="2" t="s">
        <v>207</v>
      </c>
      <c r="F10" s="2" t="s">
        <v>205</v>
      </c>
      <c r="G10" s="2" t="s">
        <v>19</v>
      </c>
      <c r="H10" s="2" t="s">
        <v>29</v>
      </c>
      <c r="I10" s="9" t="s">
        <v>553</v>
      </c>
      <c r="J10" s="2" t="s">
        <v>20</v>
      </c>
      <c r="K10" s="60" t="s">
        <v>579</v>
      </c>
      <c r="L10" s="2" t="s">
        <v>30</v>
      </c>
      <c r="M10" s="2" t="s">
        <v>208</v>
      </c>
      <c r="N10" s="2" t="s">
        <v>162</v>
      </c>
      <c r="O10" s="55" t="s">
        <v>162</v>
      </c>
      <c r="P10" s="26">
        <v>3</v>
      </c>
      <c r="Q10" s="26">
        <v>3</v>
      </c>
      <c r="R10" s="26">
        <v>5</v>
      </c>
      <c r="S10" s="26">
        <v>1</v>
      </c>
      <c r="T10" s="26">
        <v>1</v>
      </c>
      <c r="U10" s="26">
        <v>1</v>
      </c>
      <c r="V10" s="26">
        <v>5</v>
      </c>
      <c r="W10" s="26">
        <v>3</v>
      </c>
      <c r="X10" s="26">
        <v>1</v>
      </c>
      <c r="Y10" s="26">
        <v>5</v>
      </c>
      <c r="Z10" s="54">
        <f t="shared" si="0"/>
        <v>2.8</v>
      </c>
      <c r="AA10" s="61" t="s">
        <v>580</v>
      </c>
    </row>
    <row r="11" spans="1:27" ht="39" x14ac:dyDescent="0.25">
      <c r="A11" s="32" t="s">
        <v>356</v>
      </c>
      <c r="B11" s="2" t="s">
        <v>229</v>
      </c>
      <c r="C11" s="2" t="s">
        <v>18</v>
      </c>
      <c r="D11" s="2" t="s">
        <v>235</v>
      </c>
      <c r="E11" s="2" t="s">
        <v>236</v>
      </c>
      <c r="F11" s="2" t="s">
        <v>237</v>
      </c>
      <c r="G11" s="2" t="s">
        <v>19</v>
      </c>
      <c r="H11" s="2" t="s">
        <v>14</v>
      </c>
      <c r="I11" s="23" t="s">
        <v>555</v>
      </c>
      <c r="J11" s="2" t="s">
        <v>20</v>
      </c>
      <c r="K11" s="60">
        <v>200000</v>
      </c>
      <c r="L11" s="2" t="s">
        <v>21</v>
      </c>
      <c r="M11" s="2" t="s">
        <v>238</v>
      </c>
      <c r="N11" s="2" t="s">
        <v>161</v>
      </c>
      <c r="O11" s="55" t="s">
        <v>69</v>
      </c>
      <c r="P11" s="26">
        <v>1</v>
      </c>
      <c r="Q11" s="26">
        <v>3</v>
      </c>
      <c r="R11" s="26">
        <v>1</v>
      </c>
      <c r="S11" s="26">
        <v>3</v>
      </c>
      <c r="T11" s="26">
        <v>1</v>
      </c>
      <c r="U11" s="26">
        <v>5</v>
      </c>
      <c r="V11" s="26">
        <v>3</v>
      </c>
      <c r="W11" s="26">
        <v>1</v>
      </c>
      <c r="X11" s="26">
        <v>3</v>
      </c>
      <c r="Y11" s="26">
        <v>3</v>
      </c>
      <c r="Z11" s="54">
        <f t="shared" si="0"/>
        <v>2.4</v>
      </c>
    </row>
    <row r="12" spans="1:27" ht="182" x14ac:dyDescent="0.25">
      <c r="A12" s="32" t="s">
        <v>360</v>
      </c>
      <c r="B12" s="2" t="s">
        <v>247</v>
      </c>
      <c r="C12" s="2" t="s">
        <v>18</v>
      </c>
      <c r="D12" s="2" t="s">
        <v>248</v>
      </c>
      <c r="E12" s="2" t="s">
        <v>249</v>
      </c>
      <c r="F12" s="2" t="s">
        <v>14</v>
      </c>
      <c r="G12" s="2" t="s">
        <v>19</v>
      </c>
      <c r="H12" s="2" t="s">
        <v>14</v>
      </c>
      <c r="I12" s="23" t="s">
        <v>557</v>
      </c>
      <c r="J12" s="2" t="s">
        <v>20</v>
      </c>
      <c r="K12" s="60" t="s">
        <v>582</v>
      </c>
      <c r="L12" s="2" t="s">
        <v>21</v>
      </c>
      <c r="M12" s="2" t="s">
        <v>250</v>
      </c>
      <c r="N12" s="2" t="s">
        <v>164</v>
      </c>
      <c r="O12" s="55" t="s">
        <v>98</v>
      </c>
      <c r="P12" s="26">
        <v>1</v>
      </c>
      <c r="Q12" s="26">
        <v>1</v>
      </c>
      <c r="R12" s="26">
        <v>3</v>
      </c>
      <c r="S12" s="26">
        <v>3</v>
      </c>
      <c r="T12" s="26">
        <v>3</v>
      </c>
      <c r="U12" s="26">
        <v>3</v>
      </c>
      <c r="V12" s="26">
        <v>1</v>
      </c>
      <c r="W12" s="26">
        <v>1</v>
      </c>
      <c r="X12" s="26">
        <v>1</v>
      </c>
      <c r="Y12" s="26">
        <v>5</v>
      </c>
      <c r="Z12" s="54">
        <f t="shared" si="0"/>
        <v>2.2000000000000002</v>
      </c>
    </row>
    <row r="13" spans="1:27" ht="195" x14ac:dyDescent="0.25">
      <c r="A13" s="32" t="s">
        <v>361</v>
      </c>
      <c r="B13" s="2" t="s">
        <v>247</v>
      </c>
      <c r="C13" s="2" t="s">
        <v>18</v>
      </c>
      <c r="D13" s="2" t="s">
        <v>251</v>
      </c>
      <c r="E13" s="2" t="s">
        <v>252</v>
      </c>
      <c r="F13" s="2" t="s">
        <v>189</v>
      </c>
      <c r="G13" s="2" t="s">
        <v>19</v>
      </c>
      <c r="H13" s="2" t="s">
        <v>14</v>
      </c>
      <c r="I13" s="23" t="s">
        <v>558</v>
      </c>
      <c r="J13" s="2" t="s">
        <v>20</v>
      </c>
      <c r="K13" s="60" t="s">
        <v>581</v>
      </c>
      <c r="L13" s="2" t="s">
        <v>21</v>
      </c>
      <c r="M13" s="2" t="s">
        <v>253</v>
      </c>
      <c r="N13" s="2" t="s">
        <v>33</v>
      </c>
      <c r="O13" s="55" t="s">
        <v>51</v>
      </c>
      <c r="P13" s="26">
        <v>1</v>
      </c>
      <c r="Q13" s="26">
        <v>3</v>
      </c>
      <c r="R13" s="26">
        <v>1</v>
      </c>
      <c r="S13" s="26">
        <v>1</v>
      </c>
      <c r="T13" s="26">
        <v>1</v>
      </c>
      <c r="U13" s="26">
        <v>3</v>
      </c>
      <c r="V13" s="26">
        <v>1</v>
      </c>
      <c r="W13" s="26">
        <v>1</v>
      </c>
      <c r="X13" s="26">
        <v>3</v>
      </c>
      <c r="Y13" s="26">
        <v>3</v>
      </c>
      <c r="Z13" s="54">
        <f t="shared" si="0"/>
        <v>1.8</v>
      </c>
    </row>
    <row r="14" spans="1:27" ht="78" x14ac:dyDescent="0.25">
      <c r="A14" s="32" t="s">
        <v>358</v>
      </c>
      <c r="B14" s="2" t="s">
        <v>229</v>
      </c>
      <c r="C14" s="2" t="s">
        <v>18</v>
      </c>
      <c r="D14" s="2" t="s">
        <v>243</v>
      </c>
      <c r="E14" s="2" t="s">
        <v>244</v>
      </c>
      <c r="F14" s="2" t="s">
        <v>230</v>
      </c>
      <c r="G14" s="2" t="s">
        <v>19</v>
      </c>
      <c r="H14" s="2" t="s">
        <v>14</v>
      </c>
      <c r="I14" s="23" t="s">
        <v>556</v>
      </c>
      <c r="J14" s="2" t="s">
        <v>23</v>
      </c>
      <c r="K14" s="60">
        <v>400000</v>
      </c>
      <c r="L14" s="2" t="s">
        <v>14</v>
      </c>
      <c r="M14" s="2" t="s">
        <v>14</v>
      </c>
      <c r="N14" s="2" t="s">
        <v>25</v>
      </c>
      <c r="O14" s="55" t="s">
        <v>42</v>
      </c>
      <c r="P14" s="26">
        <v>1</v>
      </c>
      <c r="Q14" s="26">
        <v>1</v>
      </c>
      <c r="R14" s="26">
        <v>1</v>
      </c>
      <c r="S14" s="26">
        <v>1</v>
      </c>
      <c r="T14" s="26">
        <v>3</v>
      </c>
      <c r="U14" s="26">
        <v>1</v>
      </c>
      <c r="V14" s="26">
        <v>1</v>
      </c>
      <c r="W14" s="26">
        <v>1</v>
      </c>
      <c r="X14" s="26">
        <v>1</v>
      </c>
      <c r="Y14" s="26">
        <v>1</v>
      </c>
      <c r="Z14" s="54">
        <f t="shared" si="0"/>
        <v>1.2</v>
      </c>
    </row>
    <row r="15" spans="1:27" ht="13" x14ac:dyDescent="0.25">
      <c r="A15" s="6"/>
      <c r="B15" s="17"/>
      <c r="C15" s="17"/>
      <c r="D15" s="17"/>
      <c r="E15" s="17"/>
      <c r="F15" s="17"/>
      <c r="G15" s="17"/>
      <c r="H15" s="17"/>
      <c r="I15" s="17"/>
      <c r="J15" s="17"/>
      <c r="K15" s="25"/>
      <c r="L15" s="17"/>
      <c r="M15" s="17"/>
      <c r="N15" s="17"/>
      <c r="O15" s="17"/>
    </row>
    <row r="16" spans="1:27" ht="13" x14ac:dyDescent="0.25">
      <c r="B16" s="10"/>
      <c r="C16" s="17" t="s">
        <v>509</v>
      </c>
    </row>
    <row r="17" spans="1:5" ht="13" x14ac:dyDescent="0.25">
      <c r="B17" s="11"/>
      <c r="C17" s="17" t="s">
        <v>510</v>
      </c>
    </row>
    <row r="18" spans="1:5" ht="13" x14ac:dyDescent="0.25">
      <c r="B18" s="12"/>
      <c r="C18" s="17" t="s">
        <v>503</v>
      </c>
    </row>
    <row r="19" spans="1:5" ht="13" x14ac:dyDescent="0.25">
      <c r="B19" s="13"/>
      <c r="C19" s="17" t="s">
        <v>511</v>
      </c>
    </row>
    <row r="20" spans="1:5" ht="13" x14ac:dyDescent="0.25">
      <c r="B20" s="18"/>
      <c r="C20" s="17" t="s">
        <v>512</v>
      </c>
    </row>
    <row r="22" spans="1:5" ht="13" thickBot="1" x14ac:dyDescent="0.3"/>
    <row r="23" spans="1:5" ht="13.5" thickBot="1" x14ac:dyDescent="0.35">
      <c r="A23" t="s">
        <v>563</v>
      </c>
      <c r="B23">
        <f>COUNTA(A3:A22)</f>
        <v>12</v>
      </c>
      <c r="D23" s="45" t="s">
        <v>566</v>
      </c>
      <c r="E23" s="43" t="s">
        <v>568</v>
      </c>
    </row>
    <row r="24" spans="1:5" ht="13" x14ac:dyDescent="0.3">
      <c r="A24" t="s">
        <v>20</v>
      </c>
      <c r="B24">
        <f>IF(COUNTA(A3:A22)/3=ROUND(COUNTA(A3:A22)/3,0),COUNTA(A3:A22)/3,IF(COUNTA(A3:A22)/3-ROUND(COUNTA(A3:A22)/3,0)&lt;0,ROUND(COUNTA(A3:A22)/3,0),ROUND(COUNTA(A3:A22)/3,0)+1))</f>
        <v>4</v>
      </c>
      <c r="D24" s="44" t="s">
        <v>565</v>
      </c>
      <c r="E24" s="35"/>
    </row>
    <row r="25" spans="1:5" x14ac:dyDescent="0.25">
      <c r="A25" t="s">
        <v>564</v>
      </c>
      <c r="B25">
        <f>IF(COUNTA(A3:A22)/3=ROUND(COUNTA(A3:A22)/3,0),COUNTA(A3:A22)/3,IF(COUNTA(A3:A22)/3-ROUND(COUNTA(A3:A22)/3,0)&gt;0.4,ROUND(COUNTA(A3:A22)/3,0)+1,ROUND(COUNTA(A3:A22)/3,0)))</f>
        <v>4</v>
      </c>
    </row>
    <row r="26" spans="1:5" x14ac:dyDescent="0.25">
      <c r="A26" t="s">
        <v>71</v>
      </c>
      <c r="B26">
        <f>B23-B24-B25</f>
        <v>4</v>
      </c>
    </row>
  </sheetData>
  <autoFilter ref="A1:P1"/>
  <sortState ref="A2:Z14">
    <sortCondition descending="1" ref="Z2:Z14"/>
  </sortState>
  <conditionalFormatting sqref="B2">
    <cfRule type="expression" dxfId="23" priority="7">
      <formula>IF(COUNTIF(P3:P22,5)&gt;$B$24,TRUE,FALSE)</formula>
    </cfRule>
    <cfRule type="expression" dxfId="22" priority="8">
      <formula>IF(COUNTIF(P3:P22,5)=$B$24,TRUE,FALSE)</formula>
    </cfRule>
  </conditionalFormatting>
  <conditionalFormatting sqref="D2">
    <cfRule type="expression" dxfId="21" priority="5">
      <formula>IF(COUNTIF(P3:P22,3)&gt;$B$25,TRUE,FALSE)</formula>
    </cfRule>
    <cfRule type="expression" dxfId="20" priority="6">
      <formula>IF(COUNTIF(P3:P22,3)=$B$25,TRUE,FALSE)</formula>
    </cfRule>
  </conditionalFormatting>
  <conditionalFormatting sqref="E2">
    <cfRule type="expression" dxfId="19" priority="3">
      <formula>IF(COUNTIF(P3:P22,1)&gt;B26,TRUE,FALSE)</formula>
    </cfRule>
    <cfRule type="expression" dxfId="18" priority="4">
      <formula>IF(COUNTIF(P3:P22,1)=B26,TRUE,FALSE)</formula>
    </cfRule>
  </conditionalFormatting>
  <conditionalFormatting sqref="P3:Y14">
    <cfRule type="cellIs" dxfId="17" priority="2" operator="equal">
      <formula>5</formula>
    </cfRule>
    <cfRule type="cellIs" dxfId="16" priority="1" operator="equal">
      <formula>1</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abSelected="1" workbookViewId="0">
      <pane xSplit="3" ySplit="2" topLeftCell="D7" activePane="bottomRight" state="frozen"/>
      <selection pane="topRight" activeCell="D1" sqref="D1"/>
      <selection pane="bottomLeft" activeCell="A3" sqref="A3"/>
      <selection pane="bottomRight" activeCell="K12" sqref="K12"/>
    </sheetView>
  </sheetViews>
  <sheetFormatPr defaultRowHeight="12.5" outlineLevelCol="1" x14ac:dyDescent="0.25"/>
  <cols>
    <col min="1" max="1" width="6.7265625" bestFit="1" customWidth="1"/>
    <col min="2" max="2" width="28" customWidth="1"/>
    <col min="3" max="3" width="28.26953125" hidden="1" customWidth="1"/>
    <col min="4" max="4" width="46.26953125" customWidth="1"/>
    <col min="5" max="5" width="77.26953125" customWidth="1"/>
    <col min="6" max="6" width="35" hidden="1" customWidth="1" outlineLevel="1"/>
    <col min="7" max="7" width="16" hidden="1" customWidth="1" outlineLevel="1"/>
    <col min="8" max="8" width="14.26953125" hidden="1" customWidth="1" outlineLevel="1"/>
    <col min="9" max="9" width="50.81640625" hidden="1" customWidth="1" outlineLevel="1"/>
    <col min="10" max="10" width="7.6328125" customWidth="1" collapsed="1"/>
    <col min="11" max="11" width="13.08984375" style="5" customWidth="1"/>
    <col min="12" max="12" width="15.7265625" customWidth="1"/>
    <col min="13" max="13" width="17.36328125" customWidth="1"/>
    <col min="14" max="14" width="21.81640625" hidden="1" customWidth="1" outlineLevel="1"/>
    <col min="15" max="15" width="19.36328125" hidden="1" customWidth="1" outlineLevel="1"/>
    <col min="16" max="16" width="3.7265625" hidden="1" customWidth="1" collapsed="1"/>
    <col min="17" max="25" width="3.7265625" hidden="1" customWidth="1"/>
    <col min="26" max="26" width="4.6328125" bestFit="1" customWidth="1"/>
  </cols>
  <sheetData>
    <row r="1" spans="1:26" ht="30" customHeight="1" thickBot="1" x14ac:dyDescent="0.3">
      <c r="A1" s="1" t="s">
        <v>315</v>
      </c>
      <c r="B1" s="37" t="s">
        <v>0</v>
      </c>
      <c r="C1" s="37" t="s">
        <v>1</v>
      </c>
      <c r="D1" s="37" t="s">
        <v>2</v>
      </c>
      <c r="E1" s="37" t="s">
        <v>3</v>
      </c>
      <c r="F1" s="1" t="s">
        <v>4</v>
      </c>
      <c r="G1" s="1" t="s">
        <v>5</v>
      </c>
      <c r="H1" s="1" t="s">
        <v>6</v>
      </c>
      <c r="I1" s="1" t="s">
        <v>7</v>
      </c>
      <c r="J1" s="1" t="s">
        <v>8</v>
      </c>
      <c r="K1" s="3" t="s">
        <v>9</v>
      </c>
      <c r="L1" s="1" t="s">
        <v>10</v>
      </c>
      <c r="M1" s="1" t="s">
        <v>11</v>
      </c>
      <c r="N1" s="1" t="s">
        <v>12</v>
      </c>
      <c r="O1" s="1" t="s">
        <v>13</v>
      </c>
      <c r="P1" s="31" t="s">
        <v>562</v>
      </c>
    </row>
    <row r="2" spans="1:26" s="16" customFormat="1" ht="30" customHeight="1" thickBot="1" x14ac:dyDescent="0.3">
      <c r="A2" s="28"/>
      <c r="B2" s="39" t="str">
        <f>"   High "&amp;COUNTIF(P3:P27,5)&amp;" of "&amp;B29</f>
        <v xml:space="preserve">   High 6 of 6</v>
      </c>
      <c r="C2" s="40"/>
      <c r="D2" s="41" t="str">
        <f>"   Med. "&amp;COUNTIF(P3:P27,3)&amp;" of "&amp;B30</f>
        <v xml:space="preserve">   Med. 5 of 5</v>
      </c>
      <c r="E2" s="42" t="str">
        <f>"   Low "&amp;COUNTIF(P3:P27,1)&amp;" of "&amp;B31</f>
        <v xml:space="preserve">   Low 5 of 5</v>
      </c>
      <c r="F2" s="36"/>
      <c r="G2" s="29"/>
      <c r="H2" s="29"/>
      <c r="I2" s="29"/>
      <c r="J2" s="29"/>
      <c r="K2" s="30"/>
      <c r="L2" s="29"/>
      <c r="M2" s="29"/>
      <c r="N2" s="29"/>
      <c r="O2" s="29"/>
      <c r="P2" s="16" t="s">
        <v>567</v>
      </c>
      <c r="Q2" s="16" t="s">
        <v>576</v>
      </c>
      <c r="R2" s="16" t="s">
        <v>569</v>
      </c>
      <c r="S2" s="16" t="s">
        <v>570</v>
      </c>
      <c r="T2" s="51" t="s">
        <v>571</v>
      </c>
      <c r="U2" s="51" t="s">
        <v>577</v>
      </c>
      <c r="V2" s="51" t="s">
        <v>572</v>
      </c>
      <c r="W2" s="51" t="s">
        <v>573</v>
      </c>
      <c r="X2" s="51" t="s">
        <v>574</v>
      </c>
      <c r="Y2" s="51" t="s">
        <v>575</v>
      </c>
      <c r="Z2" s="51" t="s">
        <v>562</v>
      </c>
    </row>
    <row r="3" spans="1:26" ht="117" x14ac:dyDescent="0.25">
      <c r="A3" s="32" t="s">
        <v>336</v>
      </c>
      <c r="B3" s="38" t="s">
        <v>119</v>
      </c>
      <c r="C3" s="38" t="s">
        <v>18</v>
      </c>
      <c r="D3" s="38" t="s">
        <v>138</v>
      </c>
      <c r="E3" s="38" t="s">
        <v>139</v>
      </c>
      <c r="F3" s="2" t="s">
        <v>140</v>
      </c>
      <c r="G3" s="2" t="s">
        <v>19</v>
      </c>
      <c r="H3" s="2" t="s">
        <v>32</v>
      </c>
      <c r="I3" s="9" t="s">
        <v>545</v>
      </c>
      <c r="J3" s="2" t="s">
        <v>20</v>
      </c>
      <c r="K3" s="4">
        <v>30000</v>
      </c>
      <c r="L3" s="2" t="s">
        <v>30</v>
      </c>
      <c r="M3" s="2" t="s">
        <v>141</v>
      </c>
      <c r="N3" s="2" t="s">
        <v>137</v>
      </c>
      <c r="O3" s="55" t="s">
        <v>43</v>
      </c>
      <c r="P3" s="26">
        <v>5</v>
      </c>
      <c r="Q3" s="26">
        <v>5</v>
      </c>
      <c r="R3" s="26">
        <v>1</v>
      </c>
      <c r="S3" s="26">
        <v>5</v>
      </c>
      <c r="T3" s="26">
        <v>5</v>
      </c>
      <c r="U3" s="26">
        <v>5</v>
      </c>
      <c r="V3" s="26">
        <v>5</v>
      </c>
      <c r="W3" s="26">
        <v>5</v>
      </c>
      <c r="X3" s="26">
        <v>5</v>
      </c>
      <c r="Y3" s="26">
        <v>3</v>
      </c>
      <c r="Z3" s="54">
        <f t="shared" ref="Z3:Z18" si="0">AVERAGE(P3:Y3)</f>
        <v>4.4000000000000004</v>
      </c>
    </row>
    <row r="4" spans="1:26" ht="52" x14ac:dyDescent="0.25">
      <c r="A4" s="32" t="s">
        <v>319</v>
      </c>
      <c r="B4" s="2" t="s">
        <v>44</v>
      </c>
      <c r="C4" s="2" t="s">
        <v>18</v>
      </c>
      <c r="D4" s="2" t="s">
        <v>58</v>
      </c>
      <c r="E4" s="2" t="s">
        <v>59</v>
      </c>
      <c r="F4" s="2" t="s">
        <v>48</v>
      </c>
      <c r="G4" s="2" t="s">
        <v>19</v>
      </c>
      <c r="H4" s="2" t="s">
        <v>29</v>
      </c>
      <c r="I4" s="9" t="s">
        <v>513</v>
      </c>
      <c r="J4" s="2" t="s">
        <v>20</v>
      </c>
      <c r="K4" s="4">
        <v>520</v>
      </c>
      <c r="L4" s="2" t="s">
        <v>14</v>
      </c>
      <c r="M4" s="2" t="s">
        <v>14</v>
      </c>
      <c r="N4" s="2" t="s">
        <v>60</v>
      </c>
      <c r="O4" s="55" t="s">
        <v>38</v>
      </c>
      <c r="P4" s="26">
        <v>1</v>
      </c>
      <c r="Q4" s="26">
        <v>5</v>
      </c>
      <c r="R4" s="26">
        <v>5</v>
      </c>
      <c r="S4" s="26">
        <v>5</v>
      </c>
      <c r="T4" s="26">
        <v>5</v>
      </c>
      <c r="U4" s="26">
        <v>5</v>
      </c>
      <c r="V4" s="26">
        <v>5</v>
      </c>
      <c r="W4" s="26">
        <v>3</v>
      </c>
      <c r="X4" s="26">
        <v>5</v>
      </c>
      <c r="Y4" s="26">
        <v>5</v>
      </c>
      <c r="Z4" s="54">
        <f t="shared" si="0"/>
        <v>4.4000000000000004</v>
      </c>
    </row>
    <row r="5" spans="1:26" ht="247" x14ac:dyDescent="0.25">
      <c r="A5" s="32" t="s">
        <v>368</v>
      </c>
      <c r="B5" s="2" t="s">
        <v>273</v>
      </c>
      <c r="C5" s="2" t="s">
        <v>18</v>
      </c>
      <c r="D5" s="2" t="s">
        <v>280</v>
      </c>
      <c r="E5" s="2" t="s">
        <v>281</v>
      </c>
      <c r="F5" s="2" t="s">
        <v>282</v>
      </c>
      <c r="G5" s="2" t="s">
        <v>19</v>
      </c>
      <c r="H5" s="2" t="s">
        <v>32</v>
      </c>
      <c r="I5" s="2" t="s">
        <v>379</v>
      </c>
      <c r="J5" s="2" t="s">
        <v>20</v>
      </c>
      <c r="K5" s="4">
        <v>30000</v>
      </c>
      <c r="L5" s="2" t="s">
        <v>30</v>
      </c>
      <c r="M5" s="2" t="s">
        <v>283</v>
      </c>
      <c r="N5" s="2" t="s">
        <v>231</v>
      </c>
      <c r="O5" s="55" t="s">
        <v>70</v>
      </c>
      <c r="P5" s="26">
        <v>5</v>
      </c>
      <c r="Q5" s="26">
        <v>5</v>
      </c>
      <c r="R5" s="26">
        <v>1</v>
      </c>
      <c r="S5" s="26">
        <v>5</v>
      </c>
      <c r="T5" s="26">
        <v>5</v>
      </c>
      <c r="U5" s="26">
        <v>5</v>
      </c>
      <c r="V5" s="26">
        <v>5</v>
      </c>
      <c r="W5" s="26">
        <v>1</v>
      </c>
      <c r="X5" s="26">
        <v>5</v>
      </c>
      <c r="Y5" s="26">
        <v>5</v>
      </c>
      <c r="Z5" s="54">
        <f t="shared" si="0"/>
        <v>4.2</v>
      </c>
    </row>
    <row r="6" spans="1:26" ht="39" x14ac:dyDescent="0.25">
      <c r="A6" s="32" t="s">
        <v>359</v>
      </c>
      <c r="B6" s="2" t="s">
        <v>229</v>
      </c>
      <c r="C6" s="2" t="s">
        <v>18</v>
      </c>
      <c r="D6" s="2" t="s">
        <v>245</v>
      </c>
      <c r="E6" s="2" t="s">
        <v>246</v>
      </c>
      <c r="F6" s="2" t="s">
        <v>230</v>
      </c>
      <c r="G6" s="2" t="s">
        <v>19</v>
      </c>
      <c r="H6" s="2" t="s">
        <v>32</v>
      </c>
      <c r="I6" s="2" t="s">
        <v>379</v>
      </c>
      <c r="J6" s="2" t="s">
        <v>20</v>
      </c>
      <c r="K6" s="4">
        <v>20000</v>
      </c>
      <c r="L6" s="2" t="s">
        <v>14</v>
      </c>
      <c r="M6" s="2" t="s">
        <v>14</v>
      </c>
      <c r="N6" s="2" t="s">
        <v>234</v>
      </c>
      <c r="O6" s="55" t="s">
        <v>42</v>
      </c>
      <c r="P6" s="26">
        <v>3</v>
      </c>
      <c r="Q6" s="26">
        <v>5</v>
      </c>
      <c r="R6" s="26">
        <v>5</v>
      </c>
      <c r="S6" s="26">
        <v>3</v>
      </c>
      <c r="T6" s="26">
        <v>5</v>
      </c>
      <c r="U6" s="26">
        <v>3</v>
      </c>
      <c r="V6" s="26">
        <v>5</v>
      </c>
      <c r="W6" s="26">
        <v>5</v>
      </c>
      <c r="X6" s="26">
        <v>3</v>
      </c>
      <c r="Y6" s="26">
        <v>1</v>
      </c>
      <c r="Z6" s="54">
        <f t="shared" si="0"/>
        <v>3.8</v>
      </c>
    </row>
    <row r="7" spans="1:26" ht="26" x14ac:dyDescent="0.25">
      <c r="A7" s="32" t="s">
        <v>316</v>
      </c>
      <c r="B7" s="2" t="s">
        <v>16</v>
      </c>
      <c r="C7" s="2" t="s">
        <v>18</v>
      </c>
      <c r="D7" s="2" t="s">
        <v>26</v>
      </c>
      <c r="E7" s="2" t="s">
        <v>27</v>
      </c>
      <c r="F7" s="2" t="s">
        <v>28</v>
      </c>
      <c r="G7" s="2" t="s">
        <v>19</v>
      </c>
      <c r="H7" s="2" t="s">
        <v>29</v>
      </c>
      <c r="I7" s="2" t="s">
        <v>532</v>
      </c>
      <c r="J7" s="2" t="s">
        <v>20</v>
      </c>
      <c r="K7" s="4">
        <v>15000</v>
      </c>
      <c r="L7" s="2" t="s">
        <v>30</v>
      </c>
      <c r="M7" s="2" t="s">
        <v>24</v>
      </c>
      <c r="N7" s="2" t="s">
        <v>25</v>
      </c>
      <c r="O7" s="55" t="s">
        <v>25</v>
      </c>
      <c r="P7" s="26">
        <v>5</v>
      </c>
      <c r="Q7" s="26">
        <v>1</v>
      </c>
      <c r="R7" s="26">
        <v>5</v>
      </c>
      <c r="S7" s="26">
        <v>1</v>
      </c>
      <c r="T7" s="26">
        <v>5</v>
      </c>
      <c r="U7" s="26">
        <v>3</v>
      </c>
      <c r="V7" s="26">
        <v>5</v>
      </c>
      <c r="W7" s="26">
        <v>5</v>
      </c>
      <c r="X7" s="26">
        <v>1</v>
      </c>
      <c r="Y7" s="26">
        <v>5</v>
      </c>
      <c r="Z7" s="54">
        <f t="shared" si="0"/>
        <v>3.6</v>
      </c>
    </row>
    <row r="8" spans="1:26" ht="26" x14ac:dyDescent="0.25">
      <c r="A8" s="32" t="s">
        <v>363</v>
      </c>
      <c r="B8" s="2" t="s">
        <v>257</v>
      </c>
      <c r="C8" s="2" t="s">
        <v>18</v>
      </c>
      <c r="D8" s="2" t="s">
        <v>258</v>
      </c>
      <c r="E8" s="2" t="s">
        <v>259</v>
      </c>
      <c r="F8" s="2" t="s">
        <v>260</v>
      </c>
      <c r="G8" s="2" t="s">
        <v>19</v>
      </c>
      <c r="H8" s="2" t="s">
        <v>32</v>
      </c>
      <c r="I8" s="2" t="s">
        <v>537</v>
      </c>
      <c r="J8" s="2" t="s">
        <v>23</v>
      </c>
      <c r="K8" s="4">
        <v>30000</v>
      </c>
      <c r="L8" s="2" t="s">
        <v>21</v>
      </c>
      <c r="M8" s="2" t="s">
        <v>261</v>
      </c>
      <c r="N8" s="2" t="s">
        <v>262</v>
      </c>
      <c r="O8" s="55" t="s">
        <v>106</v>
      </c>
      <c r="P8" s="26">
        <v>5</v>
      </c>
      <c r="Q8" s="26">
        <v>3</v>
      </c>
      <c r="R8" s="26">
        <v>3</v>
      </c>
      <c r="S8" s="26">
        <v>3</v>
      </c>
      <c r="T8" s="26">
        <v>3</v>
      </c>
      <c r="U8" s="26">
        <v>5</v>
      </c>
      <c r="V8" s="26">
        <v>3</v>
      </c>
      <c r="W8" s="26">
        <v>3</v>
      </c>
      <c r="X8" s="26">
        <v>3</v>
      </c>
      <c r="Y8" s="26">
        <v>5</v>
      </c>
      <c r="Z8" s="54">
        <f t="shared" si="0"/>
        <v>3.6</v>
      </c>
    </row>
    <row r="9" spans="1:26" ht="26" x14ac:dyDescent="0.25">
      <c r="A9" s="32" t="s">
        <v>364</v>
      </c>
      <c r="B9" s="2" t="s">
        <v>257</v>
      </c>
      <c r="C9" s="2" t="s">
        <v>18</v>
      </c>
      <c r="D9" s="2" t="s">
        <v>263</v>
      </c>
      <c r="E9" s="2" t="s">
        <v>264</v>
      </c>
      <c r="F9" s="2" t="s">
        <v>260</v>
      </c>
      <c r="G9" s="2" t="s">
        <v>19</v>
      </c>
      <c r="H9" s="2" t="s">
        <v>32</v>
      </c>
      <c r="I9" s="2" t="s">
        <v>537</v>
      </c>
      <c r="J9" s="2" t="s">
        <v>23</v>
      </c>
      <c r="K9" s="4">
        <v>15000</v>
      </c>
      <c r="L9" s="2" t="s">
        <v>30</v>
      </c>
      <c r="M9" s="2" t="s">
        <v>265</v>
      </c>
      <c r="N9" s="2" t="s">
        <v>106</v>
      </c>
      <c r="O9" s="55" t="s">
        <v>106</v>
      </c>
      <c r="P9" s="26">
        <v>1</v>
      </c>
      <c r="Q9" s="26">
        <v>1</v>
      </c>
      <c r="R9" s="26">
        <v>5</v>
      </c>
      <c r="S9" s="26">
        <v>5</v>
      </c>
      <c r="T9" s="26">
        <v>1</v>
      </c>
      <c r="U9" s="26">
        <v>5</v>
      </c>
      <c r="V9" s="26">
        <v>1</v>
      </c>
      <c r="W9" s="26">
        <v>5</v>
      </c>
      <c r="X9" s="26">
        <v>5</v>
      </c>
      <c r="Y9" s="26">
        <v>3</v>
      </c>
      <c r="Z9" s="54">
        <f t="shared" si="0"/>
        <v>3.2</v>
      </c>
    </row>
    <row r="10" spans="1:26" ht="78" x14ac:dyDescent="0.25">
      <c r="A10" s="32" t="s">
        <v>472</v>
      </c>
      <c r="B10" s="7" t="s">
        <v>104</v>
      </c>
      <c r="C10" s="7" t="s">
        <v>18</v>
      </c>
      <c r="D10" s="7" t="s">
        <v>382</v>
      </c>
      <c r="E10" s="7" t="s">
        <v>383</v>
      </c>
      <c r="F10" s="7" t="s">
        <v>384</v>
      </c>
      <c r="G10" s="7" t="s">
        <v>377</v>
      </c>
      <c r="H10" s="7" t="s">
        <v>32</v>
      </c>
      <c r="I10" s="7" t="s">
        <v>14</v>
      </c>
      <c r="J10" s="7" t="s">
        <v>23</v>
      </c>
      <c r="K10" s="8">
        <v>100000</v>
      </c>
      <c r="L10" s="7" t="s">
        <v>14</v>
      </c>
      <c r="M10" s="7" t="s">
        <v>378</v>
      </c>
      <c r="N10" s="7" t="s">
        <v>108</v>
      </c>
      <c r="O10" s="56" t="s">
        <v>17</v>
      </c>
      <c r="P10" s="26">
        <v>5</v>
      </c>
      <c r="Q10" s="26">
        <v>3</v>
      </c>
      <c r="R10" s="26">
        <v>3</v>
      </c>
      <c r="S10" s="26">
        <v>3</v>
      </c>
      <c r="T10" s="26">
        <v>3</v>
      </c>
      <c r="U10" s="26">
        <v>5</v>
      </c>
      <c r="V10" s="26">
        <v>1</v>
      </c>
      <c r="W10" s="26">
        <v>5</v>
      </c>
      <c r="X10" s="26">
        <v>3</v>
      </c>
      <c r="Y10" s="26">
        <v>1</v>
      </c>
      <c r="Z10" s="54">
        <f t="shared" si="0"/>
        <v>3.2</v>
      </c>
    </row>
    <row r="11" spans="1:26" ht="26" x14ac:dyDescent="0.25">
      <c r="A11" s="32" t="s">
        <v>484</v>
      </c>
      <c r="B11" s="7" t="s">
        <v>413</v>
      </c>
      <c r="C11" s="7" t="s">
        <v>18</v>
      </c>
      <c r="D11" s="7" t="s">
        <v>414</v>
      </c>
      <c r="E11" s="7" t="s">
        <v>415</v>
      </c>
      <c r="F11" s="7" t="s">
        <v>14</v>
      </c>
      <c r="G11" s="7" t="s">
        <v>377</v>
      </c>
      <c r="H11" s="7" t="s">
        <v>32</v>
      </c>
      <c r="I11" s="7" t="s">
        <v>14</v>
      </c>
      <c r="J11" s="7" t="s">
        <v>23</v>
      </c>
      <c r="K11" s="8">
        <v>90000</v>
      </c>
      <c r="L11" s="7" t="s">
        <v>30</v>
      </c>
      <c r="M11" s="7" t="s">
        <v>14</v>
      </c>
      <c r="N11" s="7" t="s">
        <v>416</v>
      </c>
      <c r="O11" s="56" t="s">
        <v>17</v>
      </c>
      <c r="P11" s="26">
        <v>5</v>
      </c>
      <c r="Q11" s="26">
        <v>1</v>
      </c>
      <c r="R11" s="26">
        <v>5</v>
      </c>
      <c r="S11" s="26">
        <v>5</v>
      </c>
      <c r="T11" s="26">
        <v>3</v>
      </c>
      <c r="U11" s="26">
        <v>3</v>
      </c>
      <c r="V11" s="26">
        <v>1</v>
      </c>
      <c r="W11" s="26">
        <v>3</v>
      </c>
      <c r="X11" s="26">
        <v>5</v>
      </c>
      <c r="Y11" s="26">
        <v>1</v>
      </c>
      <c r="Z11" s="54">
        <f t="shared" si="0"/>
        <v>3.2</v>
      </c>
    </row>
    <row r="12" spans="1:26" ht="26" x14ac:dyDescent="0.25">
      <c r="A12" s="32" t="s">
        <v>338</v>
      </c>
      <c r="B12" s="2" t="s">
        <v>119</v>
      </c>
      <c r="C12" s="2" t="s">
        <v>18</v>
      </c>
      <c r="D12" s="2" t="s">
        <v>146</v>
      </c>
      <c r="E12" s="2" t="s">
        <v>147</v>
      </c>
      <c r="F12" s="2" t="s">
        <v>142</v>
      </c>
      <c r="G12" s="2" t="s">
        <v>19</v>
      </c>
      <c r="H12" s="2" t="s">
        <v>32</v>
      </c>
      <c r="I12" s="9" t="s">
        <v>552</v>
      </c>
      <c r="J12" s="2" t="s">
        <v>23</v>
      </c>
      <c r="K12" s="60">
        <v>50000</v>
      </c>
      <c r="L12" s="2" t="s">
        <v>30</v>
      </c>
      <c r="M12" s="2" t="s">
        <v>148</v>
      </c>
      <c r="N12" s="2" t="s">
        <v>49</v>
      </c>
      <c r="O12" s="55" t="s">
        <v>43</v>
      </c>
      <c r="P12" s="26">
        <v>1</v>
      </c>
      <c r="Q12" s="26">
        <v>5</v>
      </c>
      <c r="R12" s="26">
        <v>3</v>
      </c>
      <c r="S12" s="26">
        <v>5</v>
      </c>
      <c r="T12" s="26">
        <v>1</v>
      </c>
      <c r="U12" s="26">
        <v>3</v>
      </c>
      <c r="V12" s="26">
        <v>3</v>
      </c>
      <c r="W12" s="26">
        <v>1</v>
      </c>
      <c r="X12" s="26">
        <v>5</v>
      </c>
      <c r="Y12" s="26">
        <v>3</v>
      </c>
      <c r="Z12" s="54">
        <f t="shared" si="0"/>
        <v>3</v>
      </c>
    </row>
    <row r="13" spans="1:26" ht="104" x14ac:dyDescent="0.25">
      <c r="A13" s="32" t="s">
        <v>339</v>
      </c>
      <c r="B13" s="2" t="s">
        <v>119</v>
      </c>
      <c r="C13" s="2" t="s">
        <v>18</v>
      </c>
      <c r="D13" s="2" t="s">
        <v>150</v>
      </c>
      <c r="E13" s="2" t="s">
        <v>151</v>
      </c>
      <c r="F13" s="2" t="s">
        <v>149</v>
      </c>
      <c r="G13" s="2" t="s">
        <v>19</v>
      </c>
      <c r="H13" s="2" t="s">
        <v>32</v>
      </c>
      <c r="I13" s="2" t="s">
        <v>535</v>
      </c>
      <c r="J13" s="2" t="s">
        <v>23</v>
      </c>
      <c r="K13" s="4">
        <v>100000</v>
      </c>
      <c r="L13" s="2" t="s">
        <v>30</v>
      </c>
      <c r="M13" s="2" t="s">
        <v>72</v>
      </c>
      <c r="N13" s="2" t="s">
        <v>49</v>
      </c>
      <c r="O13" s="55" t="s">
        <v>43</v>
      </c>
      <c r="P13" s="26">
        <v>3</v>
      </c>
      <c r="Q13" s="26">
        <v>5</v>
      </c>
      <c r="R13" s="26">
        <v>1</v>
      </c>
      <c r="S13" s="26">
        <v>1</v>
      </c>
      <c r="T13" s="26">
        <v>3</v>
      </c>
      <c r="U13" s="26">
        <v>1</v>
      </c>
      <c r="V13" s="26">
        <v>5</v>
      </c>
      <c r="W13" s="26">
        <v>5</v>
      </c>
      <c r="X13" s="26">
        <v>1</v>
      </c>
      <c r="Y13" s="26">
        <v>3</v>
      </c>
      <c r="Z13" s="54">
        <f t="shared" si="0"/>
        <v>2.8</v>
      </c>
    </row>
    <row r="14" spans="1:26" ht="26" x14ac:dyDescent="0.25">
      <c r="A14" s="32" t="s">
        <v>489</v>
      </c>
      <c r="B14" s="7" t="s">
        <v>204</v>
      </c>
      <c r="C14" s="7" t="s">
        <v>18</v>
      </c>
      <c r="D14" s="7" t="s">
        <v>429</v>
      </c>
      <c r="E14" s="7" t="s">
        <v>430</v>
      </c>
      <c r="F14" s="7" t="s">
        <v>547</v>
      </c>
      <c r="G14" s="7" t="s">
        <v>377</v>
      </c>
      <c r="H14" s="7" t="s">
        <v>32</v>
      </c>
      <c r="I14" s="7" t="s">
        <v>14</v>
      </c>
      <c r="J14" s="7" t="s">
        <v>20</v>
      </c>
      <c r="K14" s="8">
        <v>50000</v>
      </c>
      <c r="L14" s="7" t="s">
        <v>21</v>
      </c>
      <c r="M14" s="7" t="s">
        <v>14</v>
      </c>
      <c r="N14" s="7" t="s">
        <v>162</v>
      </c>
      <c r="O14" s="56" t="s">
        <v>162</v>
      </c>
      <c r="P14" s="26">
        <v>3</v>
      </c>
      <c r="Q14" s="26">
        <v>3</v>
      </c>
      <c r="R14" s="26">
        <v>5</v>
      </c>
      <c r="S14" s="26">
        <v>1</v>
      </c>
      <c r="T14" s="26">
        <v>5</v>
      </c>
      <c r="U14" s="26">
        <v>1</v>
      </c>
      <c r="V14" s="26">
        <v>1</v>
      </c>
      <c r="W14" s="26">
        <v>1</v>
      </c>
      <c r="X14" s="26">
        <v>1</v>
      </c>
      <c r="Y14" s="26">
        <v>5</v>
      </c>
      <c r="Z14" s="54">
        <f t="shared" si="0"/>
        <v>2.6</v>
      </c>
    </row>
    <row r="15" spans="1:26" ht="169" x14ac:dyDescent="0.25">
      <c r="A15" s="32" t="s">
        <v>362</v>
      </c>
      <c r="B15" s="2" t="s">
        <v>247</v>
      </c>
      <c r="C15" s="2" t="s">
        <v>18</v>
      </c>
      <c r="D15" s="2" t="s">
        <v>254</v>
      </c>
      <c r="E15" s="2" t="s">
        <v>255</v>
      </c>
      <c r="F15" s="2" t="s">
        <v>189</v>
      </c>
      <c r="G15" s="2" t="s">
        <v>19</v>
      </c>
      <c r="H15" s="2" t="s">
        <v>32</v>
      </c>
      <c r="I15" s="23" t="s">
        <v>559</v>
      </c>
      <c r="J15" s="2" t="s">
        <v>23</v>
      </c>
      <c r="K15" s="4" t="s">
        <v>15</v>
      </c>
      <c r="L15" s="2" t="s">
        <v>30</v>
      </c>
      <c r="M15" s="2" t="s">
        <v>256</v>
      </c>
      <c r="N15" s="2" t="s">
        <v>25</v>
      </c>
      <c r="O15" s="55" t="s">
        <v>51</v>
      </c>
      <c r="P15" s="26">
        <v>1</v>
      </c>
      <c r="Q15" s="26">
        <v>1</v>
      </c>
      <c r="R15" s="26">
        <v>3</v>
      </c>
      <c r="S15" s="26">
        <v>3</v>
      </c>
      <c r="T15" s="26">
        <v>3</v>
      </c>
      <c r="U15" s="26">
        <v>1</v>
      </c>
      <c r="V15" s="26">
        <v>3</v>
      </c>
      <c r="W15" s="26">
        <v>3</v>
      </c>
      <c r="X15" s="26">
        <v>3</v>
      </c>
      <c r="Y15" s="26">
        <v>5</v>
      </c>
      <c r="Z15" s="54">
        <f t="shared" si="0"/>
        <v>2.6</v>
      </c>
    </row>
    <row r="16" spans="1:26" ht="78" x14ac:dyDescent="0.25">
      <c r="A16" s="32" t="s">
        <v>367</v>
      </c>
      <c r="B16" s="2" t="s">
        <v>273</v>
      </c>
      <c r="C16" s="2" t="s">
        <v>18</v>
      </c>
      <c r="D16" s="2" t="s">
        <v>277</v>
      </c>
      <c r="E16" s="2" t="s">
        <v>278</v>
      </c>
      <c r="F16" s="2" t="s">
        <v>276</v>
      </c>
      <c r="G16" s="2" t="s">
        <v>19</v>
      </c>
      <c r="H16" s="2" t="s">
        <v>32</v>
      </c>
      <c r="I16" s="2" t="s">
        <v>520</v>
      </c>
      <c r="J16" s="2" t="s">
        <v>23</v>
      </c>
      <c r="K16" s="4">
        <v>10000</v>
      </c>
      <c r="L16" s="2" t="s">
        <v>30</v>
      </c>
      <c r="M16" s="2" t="s">
        <v>279</v>
      </c>
      <c r="N16" s="2" t="s">
        <v>78</v>
      </c>
      <c r="O16" s="55" t="s">
        <v>70</v>
      </c>
      <c r="P16" s="26">
        <v>3</v>
      </c>
      <c r="Q16" s="26">
        <v>3</v>
      </c>
      <c r="R16" s="26">
        <v>1</v>
      </c>
      <c r="S16" s="26">
        <v>3</v>
      </c>
      <c r="T16" s="26">
        <v>1</v>
      </c>
      <c r="U16" s="26">
        <v>3</v>
      </c>
      <c r="V16" s="26">
        <v>3</v>
      </c>
      <c r="W16" s="26">
        <v>3</v>
      </c>
      <c r="X16" s="26">
        <v>3</v>
      </c>
      <c r="Y16" s="26">
        <v>3</v>
      </c>
      <c r="Z16" s="54">
        <f t="shared" si="0"/>
        <v>2.6</v>
      </c>
    </row>
    <row r="17" spans="1:26" ht="104" x14ac:dyDescent="0.25">
      <c r="A17" s="32" t="s">
        <v>321</v>
      </c>
      <c r="B17" s="2" t="s">
        <v>44</v>
      </c>
      <c r="C17" s="2" t="s">
        <v>18</v>
      </c>
      <c r="D17" s="2" t="s">
        <v>65</v>
      </c>
      <c r="E17" s="2" t="s">
        <v>66</v>
      </c>
      <c r="F17" s="2" t="s">
        <v>67</v>
      </c>
      <c r="G17" s="2" t="s">
        <v>19</v>
      </c>
      <c r="H17" s="2" t="s">
        <v>32</v>
      </c>
      <c r="I17" s="2" t="s">
        <v>379</v>
      </c>
      <c r="J17" s="2" t="s">
        <v>23</v>
      </c>
      <c r="K17" s="4">
        <v>45000</v>
      </c>
      <c r="L17" s="2" t="s">
        <v>21</v>
      </c>
      <c r="M17" s="2" t="s">
        <v>14</v>
      </c>
      <c r="N17" s="2" t="s">
        <v>36</v>
      </c>
      <c r="O17" s="55" t="s">
        <v>38</v>
      </c>
      <c r="P17" s="26">
        <v>3</v>
      </c>
      <c r="Q17" s="26">
        <v>3</v>
      </c>
      <c r="R17" s="26">
        <v>3</v>
      </c>
      <c r="S17" s="26">
        <v>1</v>
      </c>
      <c r="T17" s="26">
        <v>1</v>
      </c>
      <c r="U17" s="26">
        <v>1</v>
      </c>
      <c r="V17" s="26">
        <v>3</v>
      </c>
      <c r="W17" s="26">
        <v>1</v>
      </c>
      <c r="X17" s="26">
        <v>1</v>
      </c>
      <c r="Y17" s="26">
        <v>1</v>
      </c>
      <c r="Z17" s="54">
        <f t="shared" si="0"/>
        <v>1.8</v>
      </c>
    </row>
    <row r="18" spans="1:26" ht="52" x14ac:dyDescent="0.25">
      <c r="A18" s="32" t="s">
        <v>488</v>
      </c>
      <c r="B18" s="7" t="s">
        <v>202</v>
      </c>
      <c r="C18" s="7" t="s">
        <v>18</v>
      </c>
      <c r="D18" s="7" t="s">
        <v>427</v>
      </c>
      <c r="E18" s="7" t="s">
        <v>428</v>
      </c>
      <c r="F18" s="7" t="s">
        <v>546</v>
      </c>
      <c r="G18" s="7" t="s">
        <v>377</v>
      </c>
      <c r="H18" s="7" t="s">
        <v>32</v>
      </c>
      <c r="I18" s="7" t="s">
        <v>14</v>
      </c>
      <c r="J18" s="7" t="s">
        <v>20</v>
      </c>
      <c r="K18" s="8">
        <v>50000</v>
      </c>
      <c r="L18" s="7" t="s">
        <v>21</v>
      </c>
      <c r="M18" s="7" t="s">
        <v>14</v>
      </c>
      <c r="N18" s="7" t="s">
        <v>175</v>
      </c>
      <c r="O18" s="56" t="s">
        <v>175</v>
      </c>
      <c r="P18" s="26">
        <v>1</v>
      </c>
      <c r="Q18" s="26">
        <v>1</v>
      </c>
      <c r="R18" s="26">
        <v>1</v>
      </c>
      <c r="S18" s="26">
        <v>1</v>
      </c>
      <c r="T18" s="26">
        <v>1</v>
      </c>
      <c r="U18" s="26">
        <v>1</v>
      </c>
      <c r="V18" s="26">
        <v>1</v>
      </c>
      <c r="W18" s="26">
        <v>1</v>
      </c>
      <c r="X18" s="26">
        <v>1</v>
      </c>
      <c r="Y18" s="26">
        <v>1</v>
      </c>
      <c r="Z18" s="54">
        <f t="shared" si="0"/>
        <v>1</v>
      </c>
    </row>
    <row r="19" spans="1:26" ht="13" x14ac:dyDescent="0.25">
      <c r="A19" s="6"/>
      <c r="B19" s="17"/>
      <c r="C19" s="17"/>
      <c r="D19" s="17"/>
      <c r="E19" s="17"/>
      <c r="F19" s="17"/>
      <c r="G19" s="17"/>
      <c r="H19" s="17"/>
      <c r="I19" s="24"/>
      <c r="J19" s="17"/>
      <c r="K19" s="25"/>
      <c r="L19" s="17"/>
      <c r="M19" s="17"/>
      <c r="N19" s="17"/>
      <c r="O19" s="17"/>
    </row>
    <row r="20" spans="1:26" ht="13" x14ac:dyDescent="0.25">
      <c r="A20" s="6"/>
      <c r="B20" s="17"/>
      <c r="C20" s="17"/>
      <c r="D20" s="17"/>
      <c r="E20" s="17"/>
      <c r="F20" s="17"/>
      <c r="G20" s="17"/>
      <c r="H20" s="17"/>
      <c r="I20" s="24"/>
      <c r="J20" s="17"/>
      <c r="K20" s="25"/>
      <c r="L20" s="17"/>
      <c r="M20" s="17"/>
      <c r="N20" s="17"/>
      <c r="O20" s="17"/>
    </row>
    <row r="21" spans="1:26" ht="13" x14ac:dyDescent="0.25">
      <c r="B21" s="10"/>
      <c r="C21" s="17" t="s">
        <v>509</v>
      </c>
    </row>
    <row r="22" spans="1:26" ht="13" x14ac:dyDescent="0.25">
      <c r="B22" s="11"/>
      <c r="C22" s="17" t="s">
        <v>510</v>
      </c>
      <c r="D22" s="19"/>
      <c r="E22" s="17"/>
    </row>
    <row r="23" spans="1:26" ht="13" x14ac:dyDescent="0.25">
      <c r="B23" s="12"/>
      <c r="C23" s="17" t="s">
        <v>503</v>
      </c>
      <c r="D23" s="19"/>
      <c r="E23" s="17"/>
    </row>
    <row r="24" spans="1:26" ht="13" x14ac:dyDescent="0.25">
      <c r="B24" s="13"/>
      <c r="C24" s="17" t="s">
        <v>511</v>
      </c>
      <c r="D24" s="19"/>
      <c r="E24" s="17"/>
    </row>
    <row r="25" spans="1:26" ht="13" x14ac:dyDescent="0.25">
      <c r="B25" s="18"/>
      <c r="C25" s="17" t="s">
        <v>512</v>
      </c>
      <c r="D25" s="19"/>
      <c r="E25" s="17"/>
    </row>
    <row r="26" spans="1:26" ht="13" x14ac:dyDescent="0.25">
      <c r="D26" s="19"/>
      <c r="E26" s="17"/>
    </row>
    <row r="28" spans="1:26" x14ac:dyDescent="0.25">
      <c r="A28" t="s">
        <v>563</v>
      </c>
      <c r="B28">
        <f>COUNTA(A2:A27)</f>
        <v>16</v>
      </c>
    </row>
    <row r="29" spans="1:26" x14ac:dyDescent="0.25">
      <c r="A29" t="s">
        <v>20</v>
      </c>
      <c r="B29">
        <f>IF(COUNTA(A2:A27)/3=ROUND(COUNTA(A2:A27)/3,0),COUNTA(A2:A27)/3,IF(COUNTA(A2:A27)/3-ROUND(COUNTA(A2:A27)/3,0)&lt;0,ROUND(COUNTA(A2:A27)/3,0),ROUND(COUNTA(A2:A27)/3,0)+1))</f>
        <v>6</v>
      </c>
    </row>
    <row r="30" spans="1:26" x14ac:dyDescent="0.25">
      <c r="A30" t="s">
        <v>564</v>
      </c>
      <c r="B30">
        <f>IF(COUNTA(A2:A27)/3=ROUND(COUNTA(A2:A27)/3,0),COUNTA(A2:A27)/3,IF(COUNTA(A2:A27)/3-ROUND(COUNTA(A2:A27)/3,0)&gt;0.4,ROUND(COUNTA(A2:A27)/3,0)+1,ROUND(COUNTA(A2:A27)/3,0)))</f>
        <v>5</v>
      </c>
    </row>
    <row r="31" spans="1:26" x14ac:dyDescent="0.25">
      <c r="A31" t="s">
        <v>71</v>
      </c>
      <c r="B31">
        <f>B28-B29-B30</f>
        <v>5</v>
      </c>
    </row>
  </sheetData>
  <autoFilter ref="A1:P1"/>
  <sortState ref="A2:Z18">
    <sortCondition descending="1" ref="Z2:Z18"/>
  </sortState>
  <conditionalFormatting sqref="B2">
    <cfRule type="expression" dxfId="15" priority="10">
      <formula>IF(COUNTIF(P3:P27,5)&gt;$B$29,TRUE,FALSE)</formula>
    </cfRule>
    <cfRule type="expression" dxfId="14" priority="11">
      <formula>IF(COUNTIF(P3:P27,5)=$B$29,TRUE,FALSE)</formula>
    </cfRule>
  </conditionalFormatting>
  <conditionalFormatting sqref="D2">
    <cfRule type="expression" dxfId="13" priority="12">
      <formula>IF(COUNTIF(P3:P27,3)&gt;$B$30,TRUE,FALSE)</formula>
    </cfRule>
    <cfRule type="expression" dxfId="12" priority="13">
      <formula>IF(COUNTIF(P3:P27,3)=$B$30,TRUE,FALSE)</formula>
    </cfRule>
  </conditionalFormatting>
  <conditionalFormatting sqref="E2">
    <cfRule type="expression" dxfId="11" priority="14">
      <formula>IF(COUNTIF(P3:P27,1)&gt;B31,TRUE,FALSE)</formula>
    </cfRule>
    <cfRule type="expression" dxfId="10" priority="15">
      <formula>IF(COUNTIF(P3:P27,1)=B31,TRUE,FALSE)</formula>
    </cfRule>
  </conditionalFormatting>
  <conditionalFormatting sqref="P3:Y18">
    <cfRule type="cellIs" dxfId="9" priority="2" operator="equal">
      <formula>5</formula>
    </cfRule>
    <cfRule type="cellIs" dxfId="8" priority="1" operator="equal">
      <formula>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workbookViewId="0">
      <pane xSplit="3" ySplit="2" topLeftCell="D3" activePane="bottomRight" state="frozen"/>
      <selection pane="topRight" activeCell="D1" sqref="D1"/>
      <selection pane="bottomLeft" activeCell="A3" sqref="A3"/>
      <selection pane="bottomRight" activeCell="P1" sqref="P1:Y1"/>
    </sheetView>
  </sheetViews>
  <sheetFormatPr defaultRowHeight="12.5" outlineLevelCol="1" x14ac:dyDescent="0.25"/>
  <cols>
    <col min="1" max="1" width="6.7265625" bestFit="1" customWidth="1"/>
    <col min="2" max="2" width="28" customWidth="1"/>
    <col min="3" max="3" width="28.26953125" hidden="1" customWidth="1"/>
    <col min="4" max="4" width="46.26953125" customWidth="1"/>
    <col min="5" max="5" width="77.26953125" customWidth="1"/>
    <col min="6" max="6" width="35" hidden="1" customWidth="1" outlineLevel="1"/>
    <col min="7" max="7" width="16" hidden="1" customWidth="1" outlineLevel="1"/>
    <col min="8" max="8" width="14.26953125" hidden="1" customWidth="1" outlineLevel="1"/>
    <col min="9" max="9" width="50.81640625" hidden="1" customWidth="1" outlineLevel="1"/>
    <col min="10" max="10" width="7.6328125" customWidth="1" collapsed="1"/>
    <col min="11" max="11" width="13.08984375" style="5" customWidth="1"/>
    <col min="12" max="12" width="15.7265625" customWidth="1"/>
    <col min="13" max="13" width="17.36328125" customWidth="1"/>
    <col min="14" max="14" width="21.81640625" hidden="1" customWidth="1" outlineLevel="1"/>
    <col min="15" max="15" width="19.36328125" hidden="1" customWidth="1" outlineLevel="1"/>
    <col min="16" max="16" width="3.7265625" hidden="1" customWidth="1" collapsed="1"/>
    <col min="17" max="25" width="3.7265625" hidden="1" customWidth="1"/>
    <col min="26" max="26" width="4.6328125" bestFit="1" customWidth="1"/>
  </cols>
  <sheetData>
    <row r="1" spans="1:26" ht="30" customHeight="1" thickBot="1" x14ac:dyDescent="0.3">
      <c r="A1" s="1" t="s">
        <v>315</v>
      </c>
      <c r="B1" s="1" t="s">
        <v>0</v>
      </c>
      <c r="C1" s="1" t="s">
        <v>1</v>
      </c>
      <c r="D1" s="1" t="s">
        <v>2</v>
      </c>
      <c r="E1" s="1" t="s">
        <v>3</v>
      </c>
      <c r="F1" s="1" t="s">
        <v>4</v>
      </c>
      <c r="G1" s="1" t="s">
        <v>5</v>
      </c>
      <c r="H1" s="1" t="s">
        <v>6</v>
      </c>
      <c r="I1" s="1" t="s">
        <v>7</v>
      </c>
      <c r="J1" s="1" t="s">
        <v>8</v>
      </c>
      <c r="K1" s="3" t="s">
        <v>9</v>
      </c>
      <c r="L1" s="1" t="s">
        <v>10</v>
      </c>
      <c r="M1" s="1" t="s">
        <v>11</v>
      </c>
      <c r="N1" s="1" t="s">
        <v>12</v>
      </c>
      <c r="O1" s="1" t="s">
        <v>13</v>
      </c>
      <c r="P1" s="31" t="s">
        <v>562</v>
      </c>
    </row>
    <row r="2" spans="1:26" s="16" customFormat="1" ht="30" customHeight="1" thickBot="1" x14ac:dyDescent="0.3">
      <c r="A2" s="28"/>
      <c r="B2" s="39" t="str">
        <f>"   High "&amp;COUNTIF(P3:P76,5)&amp;" of "&amp;B78</f>
        <v xml:space="preserve">   High 22 of 22</v>
      </c>
      <c r="C2" s="40"/>
      <c r="D2" s="41" t="str">
        <f>"   Med. "&amp;COUNTIF(P3:P76,3)&amp;" of "&amp;B79</f>
        <v xml:space="preserve">   Med. 22 of 22</v>
      </c>
      <c r="E2" s="42" t="str">
        <f>"   Low "&amp;COUNTIF(P3:P76,1)&amp;" of "&amp;B80</f>
        <v xml:space="preserve">   Low 21 of 21</v>
      </c>
      <c r="F2" s="29"/>
      <c r="G2" s="29"/>
      <c r="H2" s="29"/>
      <c r="I2" s="29"/>
      <c r="J2" s="29"/>
      <c r="K2" s="30"/>
      <c r="L2" s="29"/>
      <c r="M2" s="29"/>
      <c r="N2" s="29"/>
      <c r="O2" s="29"/>
      <c r="P2" s="16" t="s">
        <v>567</v>
      </c>
      <c r="Q2" s="16" t="s">
        <v>576</v>
      </c>
      <c r="R2" s="16" t="s">
        <v>569</v>
      </c>
      <c r="S2" s="16" t="s">
        <v>570</v>
      </c>
      <c r="T2" s="51" t="s">
        <v>571</v>
      </c>
      <c r="U2" s="51" t="s">
        <v>577</v>
      </c>
      <c r="V2" s="51" t="s">
        <v>572</v>
      </c>
      <c r="W2" s="51" t="s">
        <v>573</v>
      </c>
      <c r="X2" s="51" t="s">
        <v>574</v>
      </c>
      <c r="Y2" s="51" t="s">
        <v>575</v>
      </c>
      <c r="Z2" s="51" t="s">
        <v>562</v>
      </c>
    </row>
    <row r="3" spans="1:26" ht="13" x14ac:dyDescent="0.25">
      <c r="A3" s="32" t="s">
        <v>491</v>
      </c>
      <c r="B3" s="7" t="s">
        <v>431</v>
      </c>
      <c r="C3" s="7" t="s">
        <v>18</v>
      </c>
      <c r="D3" s="7" t="s">
        <v>434</v>
      </c>
      <c r="E3" s="7" t="s">
        <v>14</v>
      </c>
      <c r="F3" s="7" t="s">
        <v>435</v>
      </c>
      <c r="G3" s="7" t="s">
        <v>14</v>
      </c>
      <c r="H3" s="7" t="s">
        <v>32</v>
      </c>
      <c r="I3" s="7" t="s">
        <v>379</v>
      </c>
      <c r="J3" s="7" t="s">
        <v>20</v>
      </c>
      <c r="K3" s="8">
        <v>1000</v>
      </c>
      <c r="L3" s="7" t="s">
        <v>14</v>
      </c>
      <c r="M3" s="7" t="s">
        <v>14</v>
      </c>
      <c r="N3" s="7" t="s">
        <v>433</v>
      </c>
      <c r="O3" s="56" t="s">
        <v>433</v>
      </c>
      <c r="P3" s="26">
        <v>5</v>
      </c>
      <c r="Q3" s="26">
        <v>5</v>
      </c>
      <c r="R3" s="26">
        <v>5</v>
      </c>
      <c r="S3" s="26">
        <v>5</v>
      </c>
      <c r="T3" s="26">
        <v>5</v>
      </c>
      <c r="U3" s="26">
        <v>3</v>
      </c>
      <c r="V3" s="26">
        <v>5</v>
      </c>
      <c r="W3" s="26">
        <v>5</v>
      </c>
      <c r="X3" s="26">
        <v>5</v>
      </c>
      <c r="Y3" s="26">
        <v>5</v>
      </c>
      <c r="Z3" s="54">
        <f t="shared" ref="Z3:Z34" si="0">AVERAGE(P3:Y3)</f>
        <v>4.8</v>
      </c>
    </row>
    <row r="4" spans="1:26" ht="52" x14ac:dyDescent="0.25">
      <c r="A4" s="32" t="s">
        <v>476</v>
      </c>
      <c r="B4" s="7" t="s">
        <v>104</v>
      </c>
      <c r="C4" s="7" t="s">
        <v>18</v>
      </c>
      <c r="D4" s="7" t="s">
        <v>391</v>
      </c>
      <c r="E4" s="7" t="s">
        <v>392</v>
      </c>
      <c r="F4" s="7" t="s">
        <v>105</v>
      </c>
      <c r="G4" s="7" t="s">
        <v>377</v>
      </c>
      <c r="H4" s="7" t="s">
        <v>32</v>
      </c>
      <c r="I4" s="2" t="s">
        <v>524</v>
      </c>
      <c r="J4" s="7" t="s">
        <v>20</v>
      </c>
      <c r="K4" s="8">
        <v>2280</v>
      </c>
      <c r="L4" s="7" t="s">
        <v>30</v>
      </c>
      <c r="M4" s="7" t="s">
        <v>378</v>
      </c>
      <c r="N4" s="7" t="s">
        <v>106</v>
      </c>
      <c r="O4" s="56" t="s">
        <v>17</v>
      </c>
      <c r="P4" s="26">
        <v>5</v>
      </c>
      <c r="Q4" s="26">
        <v>5</v>
      </c>
      <c r="R4" s="26">
        <v>5</v>
      </c>
      <c r="S4" s="26">
        <v>5</v>
      </c>
      <c r="T4" s="26">
        <v>5</v>
      </c>
      <c r="U4" s="26">
        <v>5</v>
      </c>
      <c r="V4" s="26">
        <v>3</v>
      </c>
      <c r="W4" s="26">
        <v>5</v>
      </c>
      <c r="X4" s="26">
        <v>5</v>
      </c>
      <c r="Y4" s="26">
        <v>3</v>
      </c>
      <c r="Z4" s="54">
        <f t="shared" si="0"/>
        <v>4.5999999999999996</v>
      </c>
    </row>
    <row r="5" spans="1:26" ht="26" x14ac:dyDescent="0.25">
      <c r="A5" s="32" t="s">
        <v>335</v>
      </c>
      <c r="B5" s="2" t="s">
        <v>119</v>
      </c>
      <c r="C5" s="2" t="s">
        <v>18</v>
      </c>
      <c r="D5" s="2" t="s">
        <v>133</v>
      </c>
      <c r="E5" s="2" t="s">
        <v>134</v>
      </c>
      <c r="F5" s="2" t="s">
        <v>135</v>
      </c>
      <c r="G5" s="2" t="s">
        <v>19</v>
      </c>
      <c r="H5" s="2" t="s">
        <v>32</v>
      </c>
      <c r="I5" s="2" t="s">
        <v>379</v>
      </c>
      <c r="J5" s="2" t="s">
        <v>71</v>
      </c>
      <c r="K5" s="4">
        <v>2500</v>
      </c>
      <c r="L5" s="2" t="s">
        <v>30</v>
      </c>
      <c r="M5" s="2" t="s">
        <v>136</v>
      </c>
      <c r="N5" s="2" t="s">
        <v>137</v>
      </c>
      <c r="O5" s="55" t="s">
        <v>43</v>
      </c>
      <c r="P5" s="26">
        <v>5</v>
      </c>
      <c r="Q5" s="26">
        <v>5</v>
      </c>
      <c r="R5" s="26">
        <v>5</v>
      </c>
      <c r="S5" s="26">
        <v>5</v>
      </c>
      <c r="T5" s="26">
        <v>1</v>
      </c>
      <c r="U5" s="26">
        <v>5</v>
      </c>
      <c r="V5" s="26">
        <v>5</v>
      </c>
      <c r="W5" s="26">
        <v>5</v>
      </c>
      <c r="X5" s="26">
        <v>5</v>
      </c>
      <c r="Y5" s="26">
        <v>3</v>
      </c>
      <c r="Z5" s="54">
        <f t="shared" si="0"/>
        <v>4.4000000000000004</v>
      </c>
    </row>
    <row r="6" spans="1:26" ht="52" x14ac:dyDescent="0.25">
      <c r="A6" s="32" t="s">
        <v>477</v>
      </c>
      <c r="B6" s="7" t="s">
        <v>104</v>
      </c>
      <c r="C6" s="7" t="s">
        <v>18</v>
      </c>
      <c r="D6" s="7" t="s">
        <v>393</v>
      </c>
      <c r="E6" s="7" t="s">
        <v>394</v>
      </c>
      <c r="F6" s="7" t="s">
        <v>105</v>
      </c>
      <c r="G6" s="7" t="s">
        <v>377</v>
      </c>
      <c r="H6" s="7" t="s">
        <v>32</v>
      </c>
      <c r="I6" s="2" t="s">
        <v>524</v>
      </c>
      <c r="J6" s="7" t="s">
        <v>20</v>
      </c>
      <c r="K6" s="8">
        <v>4500</v>
      </c>
      <c r="L6" s="7" t="s">
        <v>30</v>
      </c>
      <c r="M6" s="7" t="s">
        <v>378</v>
      </c>
      <c r="N6" s="7" t="s">
        <v>106</v>
      </c>
      <c r="O6" s="56" t="s">
        <v>17</v>
      </c>
      <c r="P6" s="26">
        <v>5</v>
      </c>
      <c r="Q6" s="26">
        <v>5</v>
      </c>
      <c r="R6" s="26">
        <v>5</v>
      </c>
      <c r="S6" s="26">
        <v>1</v>
      </c>
      <c r="T6" s="26">
        <v>5</v>
      </c>
      <c r="U6" s="26">
        <v>5</v>
      </c>
      <c r="V6" s="26">
        <v>5</v>
      </c>
      <c r="W6" s="26">
        <v>5</v>
      </c>
      <c r="X6" s="26">
        <v>5</v>
      </c>
      <c r="Y6" s="26">
        <v>3</v>
      </c>
      <c r="Z6" s="54">
        <f t="shared" si="0"/>
        <v>4.4000000000000004</v>
      </c>
    </row>
    <row r="7" spans="1:26" ht="39" x14ac:dyDescent="0.25">
      <c r="A7" s="32" t="s">
        <v>480</v>
      </c>
      <c r="B7" s="7" t="s">
        <v>104</v>
      </c>
      <c r="C7" s="7" t="s">
        <v>18</v>
      </c>
      <c r="D7" s="7" t="s">
        <v>399</v>
      </c>
      <c r="E7" s="7" t="s">
        <v>400</v>
      </c>
      <c r="F7" s="7" t="s">
        <v>401</v>
      </c>
      <c r="G7" s="7" t="s">
        <v>377</v>
      </c>
      <c r="H7" s="7" t="s">
        <v>32</v>
      </c>
      <c r="I7" s="2" t="s">
        <v>524</v>
      </c>
      <c r="J7" s="7" t="s">
        <v>20</v>
      </c>
      <c r="K7" s="8">
        <v>13500</v>
      </c>
      <c r="L7" s="7" t="s">
        <v>14</v>
      </c>
      <c r="M7" s="7" t="s">
        <v>378</v>
      </c>
      <c r="N7" s="7" t="s">
        <v>108</v>
      </c>
      <c r="O7" s="56" t="s">
        <v>17</v>
      </c>
      <c r="P7" s="26">
        <v>5</v>
      </c>
      <c r="Q7" s="26">
        <v>3</v>
      </c>
      <c r="R7" s="26">
        <v>5</v>
      </c>
      <c r="S7" s="26">
        <v>3</v>
      </c>
      <c r="T7" s="26">
        <v>5</v>
      </c>
      <c r="U7" s="26">
        <v>5</v>
      </c>
      <c r="V7" s="26">
        <v>3</v>
      </c>
      <c r="W7" s="26">
        <v>5</v>
      </c>
      <c r="X7" s="26">
        <v>5</v>
      </c>
      <c r="Y7" s="26">
        <v>5</v>
      </c>
      <c r="Z7" s="54">
        <f t="shared" si="0"/>
        <v>4.4000000000000004</v>
      </c>
    </row>
    <row r="8" spans="1:26" ht="52" x14ac:dyDescent="0.25">
      <c r="A8" s="32" t="s">
        <v>496</v>
      </c>
      <c r="B8" s="7" t="s">
        <v>446</v>
      </c>
      <c r="C8" s="7" t="s">
        <v>18</v>
      </c>
      <c r="D8" s="7" t="s">
        <v>447</v>
      </c>
      <c r="E8" s="7" t="s">
        <v>448</v>
      </c>
      <c r="F8" s="7" t="s">
        <v>449</v>
      </c>
      <c r="G8" s="7" t="s">
        <v>377</v>
      </c>
      <c r="H8" s="7" t="s">
        <v>32</v>
      </c>
      <c r="I8" s="9" t="s">
        <v>544</v>
      </c>
      <c r="J8" s="7" t="s">
        <v>20</v>
      </c>
      <c r="K8" s="8" t="s">
        <v>543</v>
      </c>
      <c r="L8" s="7" t="s">
        <v>30</v>
      </c>
      <c r="M8" s="7" t="s">
        <v>450</v>
      </c>
      <c r="N8" s="7" t="s">
        <v>451</v>
      </c>
      <c r="O8" s="56" t="s">
        <v>452</v>
      </c>
      <c r="P8" s="26">
        <v>5</v>
      </c>
      <c r="Q8" s="26">
        <v>5</v>
      </c>
      <c r="R8" s="26">
        <v>5</v>
      </c>
      <c r="S8" s="26">
        <v>5</v>
      </c>
      <c r="T8" s="26">
        <v>5</v>
      </c>
      <c r="U8" s="26">
        <v>5</v>
      </c>
      <c r="V8" s="26">
        <v>5</v>
      </c>
      <c r="W8" s="26">
        <v>5</v>
      </c>
      <c r="X8" s="26">
        <v>1</v>
      </c>
      <c r="Y8" s="26">
        <v>3</v>
      </c>
      <c r="Z8" s="54">
        <f t="shared" si="0"/>
        <v>4.4000000000000004</v>
      </c>
    </row>
    <row r="9" spans="1:26" ht="39" x14ac:dyDescent="0.25">
      <c r="A9" s="32" t="s">
        <v>341</v>
      </c>
      <c r="B9" s="2" t="s">
        <v>156</v>
      </c>
      <c r="C9" s="2" t="s">
        <v>18</v>
      </c>
      <c r="D9" s="2" t="s">
        <v>158</v>
      </c>
      <c r="E9" s="2" t="s">
        <v>159</v>
      </c>
      <c r="F9" s="2" t="s">
        <v>157</v>
      </c>
      <c r="G9" s="2" t="s">
        <v>19</v>
      </c>
      <c r="H9" s="2" t="s">
        <v>40</v>
      </c>
      <c r="I9" s="2" t="s">
        <v>508</v>
      </c>
      <c r="J9" s="2" t="s">
        <v>20</v>
      </c>
      <c r="K9" s="4">
        <v>4000</v>
      </c>
      <c r="L9" s="2" t="s">
        <v>21</v>
      </c>
      <c r="M9" s="2" t="s">
        <v>160</v>
      </c>
      <c r="N9" s="2" t="s">
        <v>161</v>
      </c>
      <c r="O9" s="55" t="s">
        <v>36</v>
      </c>
      <c r="P9" s="26">
        <v>5</v>
      </c>
      <c r="Q9" s="26">
        <v>3</v>
      </c>
      <c r="R9" s="26">
        <v>5</v>
      </c>
      <c r="S9" s="26">
        <v>1</v>
      </c>
      <c r="T9" s="26">
        <v>5</v>
      </c>
      <c r="U9" s="26">
        <v>5</v>
      </c>
      <c r="V9" s="26">
        <v>3</v>
      </c>
      <c r="W9" s="26">
        <v>5</v>
      </c>
      <c r="X9" s="26">
        <v>5</v>
      </c>
      <c r="Y9" s="26">
        <v>5</v>
      </c>
      <c r="Z9" s="54">
        <f t="shared" si="0"/>
        <v>4.2</v>
      </c>
    </row>
    <row r="10" spans="1:26" ht="65" x14ac:dyDescent="0.25">
      <c r="A10" s="32" t="s">
        <v>376</v>
      </c>
      <c r="B10" s="2" t="s">
        <v>307</v>
      </c>
      <c r="C10" s="2" t="s">
        <v>18</v>
      </c>
      <c r="D10" s="2" t="s">
        <v>312</v>
      </c>
      <c r="E10" s="2" t="s">
        <v>313</v>
      </c>
      <c r="F10" s="2" t="s">
        <v>310</v>
      </c>
      <c r="G10" s="2" t="s">
        <v>19</v>
      </c>
      <c r="H10" s="2" t="s">
        <v>32</v>
      </c>
      <c r="I10" s="2" t="s">
        <v>523</v>
      </c>
      <c r="J10" s="2" t="s">
        <v>20</v>
      </c>
      <c r="K10" s="4">
        <v>5000</v>
      </c>
      <c r="L10" s="2" t="s">
        <v>30</v>
      </c>
      <c r="M10" s="2" t="s">
        <v>314</v>
      </c>
      <c r="N10" s="2" t="s">
        <v>17</v>
      </c>
      <c r="O10" s="55" t="s">
        <v>36</v>
      </c>
      <c r="P10" s="26">
        <v>5</v>
      </c>
      <c r="Q10" s="26">
        <v>1</v>
      </c>
      <c r="R10" s="26">
        <v>5</v>
      </c>
      <c r="S10" s="26">
        <v>5</v>
      </c>
      <c r="T10" s="26">
        <v>5</v>
      </c>
      <c r="U10" s="26">
        <v>5</v>
      </c>
      <c r="V10" s="26">
        <v>5</v>
      </c>
      <c r="W10" s="26">
        <v>5</v>
      </c>
      <c r="X10" s="26">
        <v>5</v>
      </c>
      <c r="Y10" s="26">
        <v>1</v>
      </c>
      <c r="Z10" s="54">
        <f t="shared" si="0"/>
        <v>4.2</v>
      </c>
    </row>
    <row r="11" spans="1:26" ht="78" x14ac:dyDescent="0.25">
      <c r="A11" s="32" t="s">
        <v>323</v>
      </c>
      <c r="B11" s="2" t="s">
        <v>73</v>
      </c>
      <c r="C11" s="2" t="s">
        <v>18</v>
      </c>
      <c r="D11" s="2" t="s">
        <v>79</v>
      </c>
      <c r="E11" s="2" t="s">
        <v>80</v>
      </c>
      <c r="F11" s="2" t="s">
        <v>81</v>
      </c>
      <c r="G11" s="2" t="s">
        <v>19</v>
      </c>
      <c r="H11" s="2" t="s">
        <v>32</v>
      </c>
      <c r="I11" s="2" t="s">
        <v>379</v>
      </c>
      <c r="J11" s="2" t="s">
        <v>20</v>
      </c>
      <c r="K11" s="4">
        <v>2000</v>
      </c>
      <c r="L11" s="2" t="s">
        <v>21</v>
      </c>
      <c r="M11" s="2" t="s">
        <v>82</v>
      </c>
      <c r="N11" s="2" t="s">
        <v>83</v>
      </c>
      <c r="O11" s="55" t="s">
        <v>36</v>
      </c>
      <c r="P11" s="26">
        <v>3</v>
      </c>
      <c r="Q11" s="26">
        <v>3</v>
      </c>
      <c r="R11" s="26">
        <v>5</v>
      </c>
      <c r="S11" s="26">
        <v>5</v>
      </c>
      <c r="T11" s="26">
        <v>3</v>
      </c>
      <c r="U11" s="26">
        <v>5</v>
      </c>
      <c r="V11" s="26">
        <v>3</v>
      </c>
      <c r="W11" s="26">
        <v>3</v>
      </c>
      <c r="X11" s="26">
        <v>5</v>
      </c>
      <c r="Y11" s="26">
        <v>5</v>
      </c>
      <c r="Z11" s="54">
        <f t="shared" si="0"/>
        <v>4</v>
      </c>
    </row>
    <row r="12" spans="1:26" ht="26" x14ac:dyDescent="0.25">
      <c r="A12" s="32" t="s">
        <v>343</v>
      </c>
      <c r="B12" s="2" t="s">
        <v>165</v>
      </c>
      <c r="C12" s="2" t="s">
        <v>18</v>
      </c>
      <c r="D12" s="2" t="s">
        <v>172</v>
      </c>
      <c r="E12" s="2" t="s">
        <v>173</v>
      </c>
      <c r="F12" s="2" t="s">
        <v>167</v>
      </c>
      <c r="G12" s="2" t="s">
        <v>19</v>
      </c>
      <c r="H12" s="2" t="s">
        <v>32</v>
      </c>
      <c r="I12" s="2" t="s">
        <v>379</v>
      </c>
      <c r="J12" s="2" t="s">
        <v>20</v>
      </c>
      <c r="K12" s="4">
        <v>3000</v>
      </c>
      <c r="L12" s="2" t="s">
        <v>14</v>
      </c>
      <c r="M12" s="2" t="s">
        <v>174</v>
      </c>
      <c r="N12" s="2" t="s">
        <v>166</v>
      </c>
      <c r="O12" s="55" t="s">
        <v>51</v>
      </c>
      <c r="P12" s="26">
        <v>1</v>
      </c>
      <c r="Q12" s="26">
        <v>5</v>
      </c>
      <c r="R12" s="26">
        <v>5</v>
      </c>
      <c r="S12" s="26">
        <v>3</v>
      </c>
      <c r="T12" s="26">
        <v>5</v>
      </c>
      <c r="U12" s="26">
        <v>5</v>
      </c>
      <c r="V12" s="26">
        <v>5</v>
      </c>
      <c r="W12" s="26">
        <v>1</v>
      </c>
      <c r="X12" s="26">
        <v>5</v>
      </c>
      <c r="Y12" s="26">
        <v>5</v>
      </c>
      <c r="Z12" s="54">
        <f t="shared" si="0"/>
        <v>4</v>
      </c>
    </row>
    <row r="13" spans="1:26" ht="65" x14ac:dyDescent="0.25">
      <c r="A13" s="32" t="s">
        <v>366</v>
      </c>
      <c r="B13" s="2" t="s">
        <v>273</v>
      </c>
      <c r="C13" s="2" t="s">
        <v>18</v>
      </c>
      <c r="D13" s="2" t="s">
        <v>274</v>
      </c>
      <c r="E13" s="2" t="s">
        <v>275</v>
      </c>
      <c r="F13" s="2" t="s">
        <v>276</v>
      </c>
      <c r="G13" s="2" t="s">
        <v>19</v>
      </c>
      <c r="H13" s="2" t="s">
        <v>32</v>
      </c>
      <c r="I13" s="2" t="s">
        <v>379</v>
      </c>
      <c r="J13" s="2" t="s">
        <v>20</v>
      </c>
      <c r="K13" s="4">
        <v>8000</v>
      </c>
      <c r="L13" s="2" t="s">
        <v>14</v>
      </c>
      <c r="M13" s="2" t="s">
        <v>14</v>
      </c>
      <c r="N13" s="2" t="s">
        <v>70</v>
      </c>
      <c r="O13" s="55" t="s">
        <v>70</v>
      </c>
      <c r="P13" s="26">
        <v>5</v>
      </c>
      <c r="Q13" s="26">
        <v>3</v>
      </c>
      <c r="R13" s="26">
        <v>5</v>
      </c>
      <c r="S13" s="26">
        <v>5</v>
      </c>
      <c r="T13" s="26">
        <v>3</v>
      </c>
      <c r="U13" s="26">
        <v>5</v>
      </c>
      <c r="V13" s="26">
        <v>1</v>
      </c>
      <c r="W13" s="26">
        <v>5</v>
      </c>
      <c r="X13" s="26">
        <v>3</v>
      </c>
      <c r="Y13" s="26">
        <v>5</v>
      </c>
      <c r="Z13" s="54">
        <f t="shared" si="0"/>
        <v>4</v>
      </c>
    </row>
    <row r="14" spans="1:26" ht="260" x14ac:dyDescent="0.25">
      <c r="A14" s="32" t="s">
        <v>375</v>
      </c>
      <c r="B14" s="2" t="s">
        <v>307</v>
      </c>
      <c r="C14" s="2" t="s">
        <v>18</v>
      </c>
      <c r="D14" s="2" t="s">
        <v>308</v>
      </c>
      <c r="E14" s="2" t="s">
        <v>309</v>
      </c>
      <c r="F14" s="2" t="s">
        <v>310</v>
      </c>
      <c r="G14" s="2" t="s">
        <v>19</v>
      </c>
      <c r="H14" s="2" t="s">
        <v>32</v>
      </c>
      <c r="I14" s="2" t="s">
        <v>522</v>
      </c>
      <c r="J14" s="2" t="s">
        <v>20</v>
      </c>
      <c r="K14" s="4">
        <v>5300</v>
      </c>
      <c r="L14" s="2" t="s">
        <v>21</v>
      </c>
      <c r="M14" s="2" t="s">
        <v>311</v>
      </c>
      <c r="N14" s="2" t="s">
        <v>22</v>
      </c>
      <c r="O14" s="55" t="s">
        <v>36</v>
      </c>
      <c r="P14" s="26">
        <v>5</v>
      </c>
      <c r="Q14" s="26">
        <v>5</v>
      </c>
      <c r="R14" s="26">
        <v>3</v>
      </c>
      <c r="S14" s="26">
        <v>5</v>
      </c>
      <c r="T14" s="26">
        <v>3</v>
      </c>
      <c r="U14" s="26">
        <v>3</v>
      </c>
      <c r="V14" s="26">
        <v>5</v>
      </c>
      <c r="W14" s="26">
        <v>3</v>
      </c>
      <c r="X14" s="26">
        <v>3</v>
      </c>
      <c r="Y14" s="26">
        <v>5</v>
      </c>
      <c r="Z14" s="54">
        <f t="shared" si="0"/>
        <v>4</v>
      </c>
    </row>
    <row r="15" spans="1:26" ht="39" x14ac:dyDescent="0.25">
      <c r="A15" s="32" t="s">
        <v>478</v>
      </c>
      <c r="B15" s="7" t="s">
        <v>104</v>
      </c>
      <c r="C15" s="7" t="s">
        <v>18</v>
      </c>
      <c r="D15" s="7" t="s">
        <v>395</v>
      </c>
      <c r="E15" s="7" t="s">
        <v>396</v>
      </c>
      <c r="F15" s="7" t="s">
        <v>105</v>
      </c>
      <c r="G15" s="7" t="s">
        <v>377</v>
      </c>
      <c r="H15" s="7" t="s">
        <v>32</v>
      </c>
      <c r="I15" s="2" t="s">
        <v>524</v>
      </c>
      <c r="J15" s="7" t="s">
        <v>20</v>
      </c>
      <c r="K15" s="8">
        <v>5600</v>
      </c>
      <c r="L15" s="7" t="s">
        <v>30</v>
      </c>
      <c r="M15" s="7" t="s">
        <v>378</v>
      </c>
      <c r="N15" s="7" t="s">
        <v>380</v>
      </c>
      <c r="O15" s="56" t="s">
        <v>17</v>
      </c>
      <c r="P15" s="26">
        <v>3</v>
      </c>
      <c r="Q15" s="26">
        <v>1</v>
      </c>
      <c r="R15" s="26">
        <v>3</v>
      </c>
      <c r="S15" s="26">
        <v>5</v>
      </c>
      <c r="T15" s="26">
        <v>5</v>
      </c>
      <c r="U15" s="26">
        <v>5</v>
      </c>
      <c r="V15" s="26">
        <v>5</v>
      </c>
      <c r="W15" s="26">
        <v>5</v>
      </c>
      <c r="X15" s="26">
        <v>5</v>
      </c>
      <c r="Y15" s="26">
        <v>3</v>
      </c>
      <c r="Z15" s="54">
        <f t="shared" si="0"/>
        <v>4</v>
      </c>
    </row>
    <row r="16" spans="1:26" ht="91" x14ac:dyDescent="0.25">
      <c r="A16" s="32" t="s">
        <v>485</v>
      </c>
      <c r="B16" s="7" t="s">
        <v>184</v>
      </c>
      <c r="C16" s="7" t="s">
        <v>18</v>
      </c>
      <c r="D16" s="7" t="s">
        <v>417</v>
      </c>
      <c r="E16" s="7" t="s">
        <v>418</v>
      </c>
      <c r="F16" s="7" t="s">
        <v>419</v>
      </c>
      <c r="G16" s="7" t="s">
        <v>14</v>
      </c>
      <c r="H16" s="7" t="s">
        <v>32</v>
      </c>
      <c r="I16" s="7" t="s">
        <v>526</v>
      </c>
      <c r="J16" s="7" t="s">
        <v>20</v>
      </c>
      <c r="K16" s="8">
        <v>2000</v>
      </c>
      <c r="L16" s="7" t="s">
        <v>30</v>
      </c>
      <c r="M16" s="7" t="s">
        <v>420</v>
      </c>
      <c r="N16" s="7" t="s">
        <v>416</v>
      </c>
      <c r="O16" s="56" t="s">
        <v>166</v>
      </c>
      <c r="P16" s="26">
        <v>1</v>
      </c>
      <c r="Q16" s="26">
        <v>5</v>
      </c>
      <c r="R16" s="26">
        <v>5</v>
      </c>
      <c r="S16" s="26">
        <v>3</v>
      </c>
      <c r="T16" s="26">
        <v>5</v>
      </c>
      <c r="U16" s="26">
        <v>5</v>
      </c>
      <c r="V16" s="26">
        <v>5</v>
      </c>
      <c r="W16" s="26">
        <v>1</v>
      </c>
      <c r="X16" s="26">
        <v>5</v>
      </c>
      <c r="Y16" s="26">
        <v>5</v>
      </c>
      <c r="Z16" s="54">
        <f t="shared" si="0"/>
        <v>4</v>
      </c>
    </row>
    <row r="17" spans="1:26" ht="39" x14ac:dyDescent="0.25">
      <c r="A17" s="32" t="s">
        <v>317</v>
      </c>
      <c r="B17" s="2" t="s">
        <v>44</v>
      </c>
      <c r="C17" s="2" t="s">
        <v>18</v>
      </c>
      <c r="D17" s="2" t="s">
        <v>46</v>
      </c>
      <c r="E17" s="2" t="s">
        <v>47</v>
      </c>
      <c r="F17" s="2" t="s">
        <v>48</v>
      </c>
      <c r="G17" s="2" t="s">
        <v>19</v>
      </c>
      <c r="H17" s="2" t="s">
        <v>504</v>
      </c>
      <c r="I17" s="9" t="s">
        <v>514</v>
      </c>
      <c r="J17" s="2" t="s">
        <v>20</v>
      </c>
      <c r="K17" s="4" t="s">
        <v>15</v>
      </c>
      <c r="L17" s="2" t="s">
        <v>14</v>
      </c>
      <c r="M17" s="2" t="s">
        <v>14</v>
      </c>
      <c r="N17" s="2" t="s">
        <v>39</v>
      </c>
      <c r="O17" s="55" t="s">
        <v>38</v>
      </c>
      <c r="P17" s="26">
        <v>5</v>
      </c>
      <c r="Q17" s="26">
        <v>3</v>
      </c>
      <c r="R17" s="26">
        <v>5</v>
      </c>
      <c r="S17" s="26">
        <v>5</v>
      </c>
      <c r="T17" s="26">
        <v>5</v>
      </c>
      <c r="U17" s="26">
        <v>1</v>
      </c>
      <c r="V17" s="26">
        <v>5</v>
      </c>
      <c r="W17" s="26">
        <v>5</v>
      </c>
      <c r="X17" s="26">
        <v>1</v>
      </c>
      <c r="Y17" s="26">
        <v>5</v>
      </c>
      <c r="Z17" s="54">
        <f t="shared" si="0"/>
        <v>4</v>
      </c>
    </row>
    <row r="18" spans="1:26" ht="143" x14ac:dyDescent="0.25">
      <c r="A18" s="32" t="s">
        <v>324</v>
      </c>
      <c r="B18" s="2" t="s">
        <v>73</v>
      </c>
      <c r="C18" s="2" t="s">
        <v>18</v>
      </c>
      <c r="D18" s="2" t="s">
        <v>84</v>
      </c>
      <c r="E18" s="2" t="s">
        <v>85</v>
      </c>
      <c r="F18" s="2" t="s">
        <v>86</v>
      </c>
      <c r="G18" s="2" t="s">
        <v>19</v>
      </c>
      <c r="H18" s="2" t="s">
        <v>32</v>
      </c>
      <c r="I18" s="2" t="s">
        <v>379</v>
      </c>
      <c r="J18" s="2" t="s">
        <v>23</v>
      </c>
      <c r="K18" s="4">
        <v>7600</v>
      </c>
      <c r="L18" s="2" t="s">
        <v>30</v>
      </c>
      <c r="M18" s="2" t="s">
        <v>87</v>
      </c>
      <c r="N18" s="2" t="s">
        <v>88</v>
      </c>
      <c r="O18" s="55" t="s">
        <v>36</v>
      </c>
      <c r="P18" s="26">
        <v>5</v>
      </c>
      <c r="Q18" s="26">
        <v>5</v>
      </c>
      <c r="R18" s="26">
        <v>5</v>
      </c>
      <c r="S18" s="26">
        <v>1</v>
      </c>
      <c r="T18" s="26">
        <v>3</v>
      </c>
      <c r="U18" s="26">
        <v>3</v>
      </c>
      <c r="V18" s="26">
        <v>5</v>
      </c>
      <c r="W18" s="26">
        <v>3</v>
      </c>
      <c r="X18" s="26">
        <v>3</v>
      </c>
      <c r="Y18" s="26">
        <v>5</v>
      </c>
      <c r="Z18" s="54">
        <f t="shared" si="0"/>
        <v>3.8</v>
      </c>
    </row>
    <row r="19" spans="1:26" s="16" customFormat="1" ht="26" x14ac:dyDescent="0.25">
      <c r="A19" s="32" t="s">
        <v>322</v>
      </c>
      <c r="B19" s="2" t="s">
        <v>73</v>
      </c>
      <c r="C19" s="2" t="s">
        <v>18</v>
      </c>
      <c r="D19" s="2" t="s">
        <v>74</v>
      </c>
      <c r="E19" s="2" t="s">
        <v>75</v>
      </c>
      <c r="F19" s="2" t="s">
        <v>76</v>
      </c>
      <c r="G19" s="2" t="s">
        <v>19</v>
      </c>
      <c r="H19" s="2" t="s">
        <v>32</v>
      </c>
      <c r="I19" s="2" t="s">
        <v>379</v>
      </c>
      <c r="J19" s="2" t="s">
        <v>23</v>
      </c>
      <c r="K19" s="4">
        <v>13000</v>
      </c>
      <c r="L19" s="2" t="s">
        <v>30</v>
      </c>
      <c r="M19" s="2" t="s">
        <v>77</v>
      </c>
      <c r="N19" s="2" t="s">
        <v>78</v>
      </c>
      <c r="O19" s="55" t="s">
        <v>36</v>
      </c>
      <c r="P19" s="26">
        <v>5</v>
      </c>
      <c r="Q19" s="26">
        <v>3</v>
      </c>
      <c r="R19" s="26">
        <v>3</v>
      </c>
      <c r="S19" s="26">
        <v>3</v>
      </c>
      <c r="T19" s="26">
        <v>5</v>
      </c>
      <c r="U19" s="26">
        <v>3</v>
      </c>
      <c r="V19" s="26">
        <v>5</v>
      </c>
      <c r="W19" s="26">
        <v>5</v>
      </c>
      <c r="X19" s="26">
        <v>1</v>
      </c>
      <c r="Y19" s="26">
        <v>3</v>
      </c>
      <c r="Z19" s="54">
        <f t="shared" si="0"/>
        <v>3.6</v>
      </c>
    </row>
    <row r="20" spans="1:26" ht="13" x14ac:dyDescent="0.25">
      <c r="A20" s="32" t="s">
        <v>486</v>
      </c>
      <c r="B20" s="7" t="s">
        <v>192</v>
      </c>
      <c r="C20" s="7" t="s">
        <v>18</v>
      </c>
      <c r="D20" s="7" t="s">
        <v>421</v>
      </c>
      <c r="E20" s="7" t="s">
        <v>422</v>
      </c>
      <c r="F20" s="7" t="s">
        <v>193</v>
      </c>
      <c r="G20" s="7" t="s">
        <v>377</v>
      </c>
      <c r="H20" s="7" t="s">
        <v>32</v>
      </c>
      <c r="I20" s="2" t="s">
        <v>524</v>
      </c>
      <c r="J20" s="7" t="s">
        <v>20</v>
      </c>
      <c r="K20" s="8">
        <v>3776</v>
      </c>
      <c r="L20" s="7" t="s">
        <v>30</v>
      </c>
      <c r="M20" s="7" t="s">
        <v>423</v>
      </c>
      <c r="N20" s="7" t="s">
        <v>191</v>
      </c>
      <c r="O20" s="56" t="s">
        <v>22</v>
      </c>
      <c r="P20" s="26">
        <v>5</v>
      </c>
      <c r="Q20" s="26">
        <v>5</v>
      </c>
      <c r="R20" s="26">
        <v>1</v>
      </c>
      <c r="S20" s="26">
        <v>5</v>
      </c>
      <c r="T20" s="26">
        <v>5</v>
      </c>
      <c r="U20" s="26">
        <v>3</v>
      </c>
      <c r="V20" s="26">
        <v>3</v>
      </c>
      <c r="W20" s="26">
        <v>5</v>
      </c>
      <c r="X20" s="26">
        <v>3</v>
      </c>
      <c r="Y20" s="26">
        <v>1</v>
      </c>
      <c r="Z20" s="54">
        <f t="shared" si="0"/>
        <v>3.6</v>
      </c>
    </row>
    <row r="21" spans="1:26" ht="26" x14ac:dyDescent="0.25">
      <c r="A21" s="32" t="s">
        <v>370</v>
      </c>
      <c r="B21" s="2" t="s">
        <v>290</v>
      </c>
      <c r="C21" s="2" t="s">
        <v>18</v>
      </c>
      <c r="D21" s="2" t="s">
        <v>293</v>
      </c>
      <c r="E21" s="2" t="s">
        <v>294</v>
      </c>
      <c r="F21" s="2" t="s">
        <v>291</v>
      </c>
      <c r="G21" s="2" t="s">
        <v>19</v>
      </c>
      <c r="H21" s="2" t="s">
        <v>31</v>
      </c>
      <c r="I21" s="2" t="s">
        <v>379</v>
      </c>
      <c r="J21" s="2" t="s">
        <v>20</v>
      </c>
      <c r="K21" s="4">
        <v>900</v>
      </c>
      <c r="L21" s="2" t="s">
        <v>30</v>
      </c>
      <c r="M21" s="2" t="s">
        <v>295</v>
      </c>
      <c r="N21" s="2" t="s">
        <v>49</v>
      </c>
      <c r="O21" s="55" t="s">
        <v>161</v>
      </c>
      <c r="P21" s="26">
        <v>3</v>
      </c>
      <c r="Q21" s="26">
        <v>5</v>
      </c>
      <c r="R21" s="26">
        <v>1</v>
      </c>
      <c r="S21" s="26">
        <v>3</v>
      </c>
      <c r="T21" s="26">
        <v>5</v>
      </c>
      <c r="U21" s="26">
        <v>5</v>
      </c>
      <c r="V21" s="26">
        <v>1</v>
      </c>
      <c r="W21" s="26">
        <v>1</v>
      </c>
      <c r="X21" s="26">
        <v>5</v>
      </c>
      <c r="Y21" s="26">
        <v>5</v>
      </c>
      <c r="Z21" s="54">
        <f t="shared" si="0"/>
        <v>3.4</v>
      </c>
    </row>
    <row r="22" spans="1:26" ht="26" x14ac:dyDescent="0.25">
      <c r="A22" s="32" t="s">
        <v>374</v>
      </c>
      <c r="B22" s="2" t="s">
        <v>290</v>
      </c>
      <c r="C22" s="2" t="s">
        <v>18</v>
      </c>
      <c r="D22" s="2" t="s">
        <v>304</v>
      </c>
      <c r="E22" s="2" t="s">
        <v>305</v>
      </c>
      <c r="F22" s="2" t="s">
        <v>291</v>
      </c>
      <c r="G22" s="2" t="s">
        <v>19</v>
      </c>
      <c r="H22" s="2" t="s">
        <v>32</v>
      </c>
      <c r="I22" s="2" t="s">
        <v>521</v>
      </c>
      <c r="J22" s="2" t="s">
        <v>20</v>
      </c>
      <c r="K22" s="4">
        <v>3500</v>
      </c>
      <c r="L22" s="2" t="s">
        <v>21</v>
      </c>
      <c r="M22" s="2" t="s">
        <v>292</v>
      </c>
      <c r="N22" s="2" t="s">
        <v>49</v>
      </c>
      <c r="O22" s="55" t="s">
        <v>161</v>
      </c>
      <c r="P22" s="26">
        <v>5</v>
      </c>
      <c r="Q22" s="26">
        <v>1</v>
      </c>
      <c r="R22" s="26">
        <v>1</v>
      </c>
      <c r="S22" s="26">
        <v>3</v>
      </c>
      <c r="T22" s="26">
        <v>5</v>
      </c>
      <c r="U22" s="26">
        <v>5</v>
      </c>
      <c r="V22" s="26">
        <v>1</v>
      </c>
      <c r="W22" s="26">
        <v>5</v>
      </c>
      <c r="X22" s="26">
        <v>5</v>
      </c>
      <c r="Y22" s="26">
        <v>3</v>
      </c>
      <c r="Z22" s="54">
        <f t="shared" si="0"/>
        <v>3.4</v>
      </c>
    </row>
    <row r="23" spans="1:26" ht="26" x14ac:dyDescent="0.25">
      <c r="A23" s="32" t="s">
        <v>473</v>
      </c>
      <c r="B23" s="7" t="s">
        <v>104</v>
      </c>
      <c r="C23" s="7" t="s">
        <v>18</v>
      </c>
      <c r="D23" s="7" t="s">
        <v>385</v>
      </c>
      <c r="E23" s="7" t="s">
        <v>386</v>
      </c>
      <c r="F23" s="7" t="s">
        <v>105</v>
      </c>
      <c r="G23" s="7" t="s">
        <v>377</v>
      </c>
      <c r="H23" s="7" t="s">
        <v>32</v>
      </c>
      <c r="I23" s="2" t="s">
        <v>525</v>
      </c>
      <c r="J23" s="7" t="s">
        <v>23</v>
      </c>
      <c r="K23" s="8">
        <v>1800</v>
      </c>
      <c r="L23" s="7" t="s">
        <v>14</v>
      </c>
      <c r="M23" s="7" t="s">
        <v>378</v>
      </c>
      <c r="N23" s="7" t="s">
        <v>381</v>
      </c>
      <c r="O23" s="56" t="s">
        <v>17</v>
      </c>
      <c r="P23" s="26">
        <v>3</v>
      </c>
      <c r="Q23" s="26">
        <v>5</v>
      </c>
      <c r="R23" s="26">
        <v>5</v>
      </c>
      <c r="S23" s="26">
        <v>3</v>
      </c>
      <c r="T23" s="26">
        <v>3</v>
      </c>
      <c r="U23" s="26">
        <v>3</v>
      </c>
      <c r="V23" s="26">
        <v>1</v>
      </c>
      <c r="W23" s="26">
        <v>3</v>
      </c>
      <c r="X23" s="26">
        <v>3</v>
      </c>
      <c r="Y23" s="26">
        <v>5</v>
      </c>
      <c r="Z23" s="54">
        <f t="shared" si="0"/>
        <v>3.4</v>
      </c>
    </row>
    <row r="24" spans="1:26" ht="39" x14ac:dyDescent="0.25">
      <c r="A24" s="32" t="s">
        <v>327</v>
      </c>
      <c r="B24" s="2" t="s">
        <v>73</v>
      </c>
      <c r="C24" s="2" t="s">
        <v>18</v>
      </c>
      <c r="D24" s="2" t="s">
        <v>99</v>
      </c>
      <c r="E24" s="2" t="s">
        <v>100</v>
      </c>
      <c r="F24" s="2" t="s">
        <v>101</v>
      </c>
      <c r="G24" s="2" t="s">
        <v>19</v>
      </c>
      <c r="H24" s="2" t="s">
        <v>32</v>
      </c>
      <c r="I24" s="2" t="s">
        <v>536</v>
      </c>
      <c r="J24" s="2" t="s">
        <v>20</v>
      </c>
      <c r="K24" s="4">
        <v>2000</v>
      </c>
      <c r="L24" s="2" t="s">
        <v>21</v>
      </c>
      <c r="M24" s="2" t="s">
        <v>82</v>
      </c>
      <c r="N24" s="2" t="s">
        <v>83</v>
      </c>
      <c r="O24" s="55" t="s">
        <v>36</v>
      </c>
      <c r="P24" s="26">
        <v>3</v>
      </c>
      <c r="Q24" s="26">
        <v>1</v>
      </c>
      <c r="R24" s="26">
        <v>3</v>
      </c>
      <c r="S24" s="26">
        <v>5</v>
      </c>
      <c r="T24" s="26">
        <v>3</v>
      </c>
      <c r="U24" s="26">
        <v>3</v>
      </c>
      <c r="V24" s="26">
        <v>3</v>
      </c>
      <c r="W24" s="26">
        <v>3</v>
      </c>
      <c r="X24" s="26">
        <v>5</v>
      </c>
      <c r="Y24" s="26">
        <v>5</v>
      </c>
      <c r="Z24" s="54">
        <f t="shared" si="0"/>
        <v>3.4</v>
      </c>
    </row>
    <row r="25" spans="1:26" ht="26" x14ac:dyDescent="0.25">
      <c r="A25" s="32" t="s">
        <v>325</v>
      </c>
      <c r="B25" s="2" t="s">
        <v>73</v>
      </c>
      <c r="C25" s="2" t="s">
        <v>18</v>
      </c>
      <c r="D25" s="2" t="s">
        <v>89</v>
      </c>
      <c r="E25" s="2" t="s">
        <v>90</v>
      </c>
      <c r="F25" s="2" t="s">
        <v>91</v>
      </c>
      <c r="G25" s="2" t="s">
        <v>19</v>
      </c>
      <c r="H25" s="2" t="s">
        <v>32</v>
      </c>
      <c r="I25" s="2" t="s">
        <v>379</v>
      </c>
      <c r="J25" s="2" t="s">
        <v>20</v>
      </c>
      <c r="K25" s="4">
        <v>2500</v>
      </c>
      <c r="L25" s="2" t="s">
        <v>21</v>
      </c>
      <c r="M25" s="2" t="s">
        <v>92</v>
      </c>
      <c r="N25" s="2" t="s">
        <v>93</v>
      </c>
      <c r="O25" s="55" t="s">
        <v>36</v>
      </c>
      <c r="P25" s="26">
        <v>5</v>
      </c>
      <c r="Q25" s="26">
        <v>3</v>
      </c>
      <c r="R25" s="26">
        <v>1</v>
      </c>
      <c r="S25" s="26">
        <v>1</v>
      </c>
      <c r="T25" s="26">
        <v>5</v>
      </c>
      <c r="U25" s="26">
        <v>5</v>
      </c>
      <c r="V25" s="26">
        <v>1</v>
      </c>
      <c r="W25" s="26">
        <v>5</v>
      </c>
      <c r="X25" s="26">
        <v>5</v>
      </c>
      <c r="Y25" s="26">
        <v>1</v>
      </c>
      <c r="Z25" s="54">
        <f t="shared" si="0"/>
        <v>3.2</v>
      </c>
    </row>
    <row r="26" spans="1:26" ht="78" x14ac:dyDescent="0.25">
      <c r="A26" s="32" t="s">
        <v>333</v>
      </c>
      <c r="B26" s="2" t="s">
        <v>119</v>
      </c>
      <c r="C26" s="2" t="s">
        <v>18</v>
      </c>
      <c r="D26" s="2" t="s">
        <v>124</v>
      </c>
      <c r="E26" s="2" t="s">
        <v>125</v>
      </c>
      <c r="F26" s="2" t="s">
        <v>126</v>
      </c>
      <c r="G26" s="2" t="s">
        <v>19</v>
      </c>
      <c r="H26" s="2" t="s">
        <v>32</v>
      </c>
      <c r="I26" s="2" t="s">
        <v>379</v>
      </c>
      <c r="J26" s="2" t="s">
        <v>20</v>
      </c>
      <c r="K26" s="4">
        <v>8000</v>
      </c>
      <c r="L26" s="2" t="s">
        <v>30</v>
      </c>
      <c r="M26" s="2" t="s">
        <v>127</v>
      </c>
      <c r="N26" s="2" t="s">
        <v>128</v>
      </c>
      <c r="O26" s="55" t="s">
        <v>43</v>
      </c>
      <c r="P26" s="26">
        <v>1</v>
      </c>
      <c r="Q26" s="26">
        <v>5</v>
      </c>
      <c r="R26" s="26">
        <v>5</v>
      </c>
      <c r="S26" s="26">
        <v>3</v>
      </c>
      <c r="T26" s="26">
        <v>3</v>
      </c>
      <c r="U26" s="26">
        <v>3</v>
      </c>
      <c r="V26" s="26">
        <v>5</v>
      </c>
      <c r="W26" s="26">
        <v>3</v>
      </c>
      <c r="X26" s="26">
        <v>1</v>
      </c>
      <c r="Y26" s="26">
        <v>3</v>
      </c>
      <c r="Z26" s="54">
        <f t="shared" si="0"/>
        <v>3.2</v>
      </c>
    </row>
    <row r="27" spans="1:26" ht="78" x14ac:dyDescent="0.25">
      <c r="A27" s="32" t="s">
        <v>334</v>
      </c>
      <c r="B27" s="2" t="s">
        <v>119</v>
      </c>
      <c r="C27" s="2" t="s">
        <v>18</v>
      </c>
      <c r="D27" s="2" t="s">
        <v>129</v>
      </c>
      <c r="E27" s="2" t="s">
        <v>130</v>
      </c>
      <c r="F27" s="2" t="s">
        <v>131</v>
      </c>
      <c r="G27" s="2" t="s">
        <v>19</v>
      </c>
      <c r="H27" s="2" t="s">
        <v>32</v>
      </c>
      <c r="I27" s="2" t="s">
        <v>379</v>
      </c>
      <c r="J27" s="2" t="s">
        <v>23</v>
      </c>
      <c r="K27" s="4">
        <v>6000</v>
      </c>
      <c r="L27" s="2" t="s">
        <v>21</v>
      </c>
      <c r="M27" s="2" t="s">
        <v>132</v>
      </c>
      <c r="N27" s="2" t="s">
        <v>128</v>
      </c>
      <c r="O27" s="55" t="s">
        <v>43</v>
      </c>
      <c r="P27" s="26">
        <v>1</v>
      </c>
      <c r="Q27" s="26">
        <v>5</v>
      </c>
      <c r="R27" s="26">
        <v>5</v>
      </c>
      <c r="S27" s="26">
        <v>5</v>
      </c>
      <c r="T27" s="26">
        <v>1</v>
      </c>
      <c r="U27" s="26">
        <v>5</v>
      </c>
      <c r="V27" s="26">
        <v>3</v>
      </c>
      <c r="W27" s="26">
        <v>1</v>
      </c>
      <c r="X27" s="26">
        <v>5</v>
      </c>
      <c r="Y27" s="26">
        <v>1</v>
      </c>
      <c r="Z27" s="54">
        <f t="shared" si="0"/>
        <v>3.2</v>
      </c>
    </row>
    <row r="28" spans="1:26" ht="169" x14ac:dyDescent="0.25">
      <c r="A28" s="32" t="s">
        <v>353</v>
      </c>
      <c r="B28" s="2" t="s">
        <v>213</v>
      </c>
      <c r="C28" s="2" t="s">
        <v>18</v>
      </c>
      <c r="D28" s="2" t="s">
        <v>221</v>
      </c>
      <c r="E28" s="2" t="s">
        <v>222</v>
      </c>
      <c r="F28" s="2" t="s">
        <v>541</v>
      </c>
      <c r="G28" s="2" t="s">
        <v>19</v>
      </c>
      <c r="H28" s="2" t="s">
        <v>14</v>
      </c>
      <c r="I28" s="2" t="s">
        <v>379</v>
      </c>
      <c r="J28" s="2" t="s">
        <v>20</v>
      </c>
      <c r="K28" s="4">
        <v>200</v>
      </c>
      <c r="L28" s="2" t="s">
        <v>21</v>
      </c>
      <c r="M28" s="2" t="s">
        <v>215</v>
      </c>
      <c r="N28" s="2" t="s">
        <v>216</v>
      </c>
      <c r="O28" s="55" t="s">
        <v>216</v>
      </c>
      <c r="P28" s="26">
        <v>3</v>
      </c>
      <c r="Q28" s="26">
        <v>3</v>
      </c>
      <c r="R28" s="51">
        <v>1</v>
      </c>
      <c r="S28" s="26">
        <v>5</v>
      </c>
      <c r="T28" s="26">
        <v>3</v>
      </c>
      <c r="U28" s="26">
        <v>1</v>
      </c>
      <c r="V28" s="26">
        <v>5</v>
      </c>
      <c r="W28" s="26">
        <v>3</v>
      </c>
      <c r="X28" s="26">
        <v>3</v>
      </c>
      <c r="Y28" s="26">
        <v>5</v>
      </c>
      <c r="Z28" s="54">
        <f t="shared" si="0"/>
        <v>3.2</v>
      </c>
    </row>
    <row r="29" spans="1:26" ht="13" x14ac:dyDescent="0.25">
      <c r="A29" s="32" t="s">
        <v>371</v>
      </c>
      <c r="B29" s="2" t="s">
        <v>290</v>
      </c>
      <c r="C29" s="2" t="s">
        <v>18</v>
      </c>
      <c r="D29" s="2" t="s">
        <v>296</v>
      </c>
      <c r="E29" s="2" t="s">
        <v>297</v>
      </c>
      <c r="F29" s="2" t="s">
        <v>291</v>
      </c>
      <c r="G29" s="2" t="s">
        <v>19</v>
      </c>
      <c r="H29" s="2" t="s">
        <v>32</v>
      </c>
      <c r="I29" s="2" t="s">
        <v>298</v>
      </c>
      <c r="J29" s="2" t="s">
        <v>20</v>
      </c>
      <c r="K29" s="4">
        <v>4800</v>
      </c>
      <c r="L29" s="2" t="s">
        <v>21</v>
      </c>
      <c r="M29" s="2" t="s">
        <v>292</v>
      </c>
      <c r="N29" s="2" t="s">
        <v>161</v>
      </c>
      <c r="O29" s="55" t="s">
        <v>161</v>
      </c>
      <c r="P29" s="26">
        <v>3</v>
      </c>
      <c r="Q29" s="26">
        <v>1</v>
      </c>
      <c r="R29" s="26">
        <v>1</v>
      </c>
      <c r="S29" s="26">
        <v>5</v>
      </c>
      <c r="T29" s="26">
        <v>5</v>
      </c>
      <c r="U29" s="26">
        <v>5</v>
      </c>
      <c r="V29" s="26">
        <v>1</v>
      </c>
      <c r="W29" s="26">
        <v>3</v>
      </c>
      <c r="X29" s="26">
        <v>5</v>
      </c>
      <c r="Y29" s="26">
        <v>3</v>
      </c>
      <c r="Z29" s="54">
        <f t="shared" si="0"/>
        <v>3.2</v>
      </c>
    </row>
    <row r="30" spans="1:26" ht="26" x14ac:dyDescent="0.25">
      <c r="A30" s="32" t="s">
        <v>498</v>
      </c>
      <c r="B30" s="7" t="s">
        <v>286</v>
      </c>
      <c r="C30" s="7" t="s">
        <v>18</v>
      </c>
      <c r="D30" s="7" t="s">
        <v>457</v>
      </c>
      <c r="E30" s="7" t="s">
        <v>458</v>
      </c>
      <c r="F30" s="7" t="s">
        <v>288</v>
      </c>
      <c r="G30" s="7" t="s">
        <v>377</v>
      </c>
      <c r="H30" s="7" t="s">
        <v>32</v>
      </c>
      <c r="I30" s="7" t="s">
        <v>529</v>
      </c>
      <c r="J30" s="7" t="s">
        <v>20</v>
      </c>
      <c r="K30" s="8">
        <v>5000</v>
      </c>
      <c r="L30" s="7" t="s">
        <v>21</v>
      </c>
      <c r="M30" s="7" t="s">
        <v>453</v>
      </c>
      <c r="N30" s="7" t="s">
        <v>107</v>
      </c>
      <c r="O30" s="56" t="s">
        <v>262</v>
      </c>
      <c r="P30" s="26">
        <v>3</v>
      </c>
      <c r="Q30" s="26">
        <v>5</v>
      </c>
      <c r="R30" s="26">
        <v>1</v>
      </c>
      <c r="S30" s="26">
        <v>3</v>
      </c>
      <c r="T30" s="26">
        <v>3</v>
      </c>
      <c r="U30" s="26">
        <v>5</v>
      </c>
      <c r="V30" s="26">
        <v>3</v>
      </c>
      <c r="W30" s="26">
        <v>1</v>
      </c>
      <c r="X30" s="26">
        <v>5</v>
      </c>
      <c r="Y30" s="26">
        <v>3</v>
      </c>
      <c r="Z30" s="54">
        <f t="shared" si="0"/>
        <v>3.2</v>
      </c>
    </row>
    <row r="31" spans="1:26" ht="52" x14ac:dyDescent="0.25">
      <c r="A31" s="32" t="s">
        <v>499</v>
      </c>
      <c r="B31" s="7" t="s">
        <v>286</v>
      </c>
      <c r="C31" s="7" t="s">
        <v>18</v>
      </c>
      <c r="D31" s="7" t="s">
        <v>459</v>
      </c>
      <c r="E31" s="7" t="s">
        <v>460</v>
      </c>
      <c r="F31" s="7" t="s">
        <v>287</v>
      </c>
      <c r="G31" s="7" t="s">
        <v>377</v>
      </c>
      <c r="H31" s="7" t="s">
        <v>32</v>
      </c>
      <c r="I31" s="2" t="s">
        <v>530</v>
      </c>
      <c r="J31" s="7" t="s">
        <v>20</v>
      </c>
      <c r="K31" s="8">
        <v>12000</v>
      </c>
      <c r="L31" s="7" t="s">
        <v>30</v>
      </c>
      <c r="M31" s="7" t="s">
        <v>461</v>
      </c>
      <c r="N31" s="7" t="s">
        <v>43</v>
      </c>
      <c r="O31" s="56" t="s">
        <v>262</v>
      </c>
      <c r="P31" s="26">
        <v>1</v>
      </c>
      <c r="Q31" s="26">
        <v>5</v>
      </c>
      <c r="R31" s="26">
        <v>3</v>
      </c>
      <c r="S31" s="26">
        <v>3</v>
      </c>
      <c r="T31" s="26">
        <v>5</v>
      </c>
      <c r="U31" s="26">
        <v>3</v>
      </c>
      <c r="V31" s="26">
        <v>3</v>
      </c>
      <c r="W31" s="26">
        <v>1</v>
      </c>
      <c r="X31" s="26">
        <v>3</v>
      </c>
      <c r="Y31" s="26">
        <v>5</v>
      </c>
      <c r="Z31" s="54">
        <f t="shared" si="0"/>
        <v>3.2</v>
      </c>
    </row>
    <row r="32" spans="1:26" ht="26" x14ac:dyDescent="0.25">
      <c r="A32" s="32" t="s">
        <v>342</v>
      </c>
      <c r="B32" s="2" t="s">
        <v>165</v>
      </c>
      <c r="C32" s="2" t="s">
        <v>18</v>
      </c>
      <c r="D32" s="2" t="s">
        <v>169</v>
      </c>
      <c r="E32" s="2" t="s">
        <v>170</v>
      </c>
      <c r="F32" s="2" t="s">
        <v>168</v>
      </c>
      <c r="G32" s="2" t="s">
        <v>19</v>
      </c>
      <c r="H32" s="2" t="s">
        <v>32</v>
      </c>
      <c r="I32" s="23" t="s">
        <v>550</v>
      </c>
      <c r="J32" s="2" t="s">
        <v>14</v>
      </c>
      <c r="K32" s="4" t="s">
        <v>15</v>
      </c>
      <c r="L32" s="2" t="s">
        <v>30</v>
      </c>
      <c r="M32" s="2" t="s">
        <v>171</v>
      </c>
      <c r="N32" s="2" t="s">
        <v>70</v>
      </c>
      <c r="O32" s="55" t="s">
        <v>51</v>
      </c>
      <c r="P32" s="26">
        <v>1</v>
      </c>
      <c r="Q32" s="26">
        <v>3</v>
      </c>
      <c r="R32" s="26">
        <v>3</v>
      </c>
      <c r="S32" s="26">
        <v>3</v>
      </c>
      <c r="T32" s="26">
        <v>5</v>
      </c>
      <c r="U32" s="26">
        <v>3</v>
      </c>
      <c r="V32" s="26">
        <v>5</v>
      </c>
      <c r="W32" s="26">
        <v>1</v>
      </c>
      <c r="X32" s="26">
        <v>3</v>
      </c>
      <c r="Y32" s="26">
        <v>5</v>
      </c>
      <c r="Z32" s="54">
        <f t="shared" si="0"/>
        <v>3.2</v>
      </c>
    </row>
    <row r="33" spans="1:26" ht="26" x14ac:dyDescent="0.25">
      <c r="A33" s="32" t="s">
        <v>352</v>
      </c>
      <c r="B33" s="2" t="s">
        <v>213</v>
      </c>
      <c r="C33" s="2" t="s">
        <v>18</v>
      </c>
      <c r="D33" s="2" t="s">
        <v>219</v>
      </c>
      <c r="E33" s="2" t="s">
        <v>220</v>
      </c>
      <c r="F33" s="2" t="s">
        <v>214</v>
      </c>
      <c r="G33" s="2" t="s">
        <v>19</v>
      </c>
      <c r="H33" s="2" t="s">
        <v>32</v>
      </c>
      <c r="I33" s="2" t="s">
        <v>507</v>
      </c>
      <c r="J33" s="2" t="s">
        <v>20</v>
      </c>
      <c r="K33" s="4" t="s">
        <v>15</v>
      </c>
      <c r="L33" s="2" t="s">
        <v>21</v>
      </c>
      <c r="M33" s="2" t="s">
        <v>215</v>
      </c>
      <c r="N33" s="2" t="s">
        <v>216</v>
      </c>
      <c r="O33" s="55" t="s">
        <v>216</v>
      </c>
      <c r="P33" s="26">
        <v>5</v>
      </c>
      <c r="Q33" s="26">
        <v>1</v>
      </c>
      <c r="R33" s="26">
        <v>3</v>
      </c>
      <c r="S33" s="26">
        <v>5</v>
      </c>
      <c r="T33" s="26">
        <v>1</v>
      </c>
      <c r="U33" s="26">
        <v>3</v>
      </c>
      <c r="V33" s="26">
        <v>3</v>
      </c>
      <c r="W33" s="26">
        <v>5</v>
      </c>
      <c r="X33" s="26">
        <v>5</v>
      </c>
      <c r="Y33" s="26">
        <v>1</v>
      </c>
      <c r="Z33" s="54">
        <f t="shared" si="0"/>
        <v>3.2</v>
      </c>
    </row>
    <row r="34" spans="1:26" ht="26" x14ac:dyDescent="0.25">
      <c r="A34" s="32" t="s">
        <v>330</v>
      </c>
      <c r="B34" s="2" t="s">
        <v>104</v>
      </c>
      <c r="C34" s="2" t="s">
        <v>18</v>
      </c>
      <c r="D34" s="2" t="s">
        <v>113</v>
      </c>
      <c r="E34" s="2" t="s">
        <v>114</v>
      </c>
      <c r="F34" s="2" t="s">
        <v>105</v>
      </c>
      <c r="G34" s="2" t="s">
        <v>19</v>
      </c>
      <c r="H34" s="2" t="s">
        <v>32</v>
      </c>
      <c r="I34" s="2" t="s">
        <v>379</v>
      </c>
      <c r="J34" s="2" t="s">
        <v>23</v>
      </c>
      <c r="K34" s="4">
        <v>600</v>
      </c>
      <c r="L34" s="2" t="s">
        <v>21</v>
      </c>
      <c r="M34" s="2" t="s">
        <v>115</v>
      </c>
      <c r="N34" s="2" t="s">
        <v>22</v>
      </c>
      <c r="O34" s="55" t="s">
        <v>17</v>
      </c>
      <c r="P34" s="26">
        <v>5</v>
      </c>
      <c r="Q34" s="26">
        <v>3</v>
      </c>
      <c r="R34" s="26">
        <v>3</v>
      </c>
      <c r="S34" s="26">
        <v>1</v>
      </c>
      <c r="T34" s="26">
        <v>1</v>
      </c>
      <c r="U34" s="26">
        <v>1</v>
      </c>
      <c r="V34" s="26">
        <v>3</v>
      </c>
      <c r="W34" s="26">
        <v>5</v>
      </c>
      <c r="X34" s="26">
        <v>3</v>
      </c>
      <c r="Y34" s="26">
        <v>5</v>
      </c>
      <c r="Z34" s="54">
        <f t="shared" si="0"/>
        <v>3</v>
      </c>
    </row>
    <row r="35" spans="1:26" ht="52" x14ac:dyDescent="0.25">
      <c r="A35" s="32" t="s">
        <v>340</v>
      </c>
      <c r="B35" s="2" t="s">
        <v>119</v>
      </c>
      <c r="C35" s="2" t="s">
        <v>18</v>
      </c>
      <c r="D35" s="2" t="s">
        <v>152</v>
      </c>
      <c r="E35" s="2" t="s">
        <v>153</v>
      </c>
      <c r="F35" s="2" t="s">
        <v>154</v>
      </c>
      <c r="G35" s="2" t="s">
        <v>19</v>
      </c>
      <c r="H35" s="2" t="s">
        <v>32</v>
      </c>
      <c r="I35" s="2" t="s">
        <v>379</v>
      </c>
      <c r="J35" s="2" t="s">
        <v>23</v>
      </c>
      <c r="K35" s="4">
        <v>4800</v>
      </c>
      <c r="L35" s="2" t="s">
        <v>21</v>
      </c>
      <c r="M35" s="2" t="s">
        <v>155</v>
      </c>
      <c r="N35" s="2" t="s">
        <v>41</v>
      </c>
      <c r="O35" s="55" t="s">
        <v>43</v>
      </c>
      <c r="P35" s="26">
        <v>5</v>
      </c>
      <c r="Q35" s="26">
        <v>5</v>
      </c>
      <c r="R35" s="26">
        <v>1</v>
      </c>
      <c r="S35" s="26">
        <v>3</v>
      </c>
      <c r="T35" s="26">
        <v>3</v>
      </c>
      <c r="U35" s="26">
        <v>3</v>
      </c>
      <c r="V35" s="26">
        <v>1</v>
      </c>
      <c r="W35" s="26">
        <v>5</v>
      </c>
      <c r="X35" s="26">
        <v>1</v>
      </c>
      <c r="Y35" s="26">
        <v>3</v>
      </c>
      <c r="Z35" s="54">
        <f t="shared" ref="Z35:Z66" si="1">AVERAGE(P35:Y35)</f>
        <v>3</v>
      </c>
    </row>
    <row r="36" spans="1:26" ht="65" x14ac:dyDescent="0.25">
      <c r="A36" s="32" t="s">
        <v>500</v>
      </c>
      <c r="B36" s="7" t="s">
        <v>286</v>
      </c>
      <c r="C36" s="7" t="s">
        <v>18</v>
      </c>
      <c r="D36" s="7" t="s">
        <v>462</v>
      </c>
      <c r="E36" s="7" t="s">
        <v>463</v>
      </c>
      <c r="F36" s="7" t="s">
        <v>287</v>
      </c>
      <c r="G36" s="7" t="s">
        <v>377</v>
      </c>
      <c r="H36" s="7" t="s">
        <v>14</v>
      </c>
      <c r="I36" s="7" t="s">
        <v>524</v>
      </c>
      <c r="J36" s="7" t="s">
        <v>23</v>
      </c>
      <c r="K36" s="8">
        <v>2500</v>
      </c>
      <c r="L36" s="7" t="s">
        <v>30</v>
      </c>
      <c r="M36" s="7" t="s">
        <v>456</v>
      </c>
      <c r="N36" s="7" t="s">
        <v>464</v>
      </c>
      <c r="O36" s="56" t="s">
        <v>262</v>
      </c>
      <c r="P36" s="26">
        <v>1</v>
      </c>
      <c r="Q36" s="26">
        <v>5</v>
      </c>
      <c r="R36" s="26">
        <v>3</v>
      </c>
      <c r="S36" s="26">
        <v>1</v>
      </c>
      <c r="T36" s="26">
        <v>3</v>
      </c>
      <c r="U36" s="26">
        <v>3</v>
      </c>
      <c r="V36" s="26">
        <v>5</v>
      </c>
      <c r="W36" s="26">
        <v>3</v>
      </c>
      <c r="X36" s="26">
        <v>3</v>
      </c>
      <c r="Y36" s="26">
        <v>3</v>
      </c>
      <c r="Z36" s="54">
        <f t="shared" si="1"/>
        <v>3</v>
      </c>
    </row>
    <row r="37" spans="1:26" ht="143" x14ac:dyDescent="0.25">
      <c r="A37" s="32" t="s">
        <v>318</v>
      </c>
      <c r="B37" s="2" t="s">
        <v>44</v>
      </c>
      <c r="C37" s="2" t="s">
        <v>18</v>
      </c>
      <c r="D37" s="2" t="s">
        <v>53</v>
      </c>
      <c r="E37" s="2" t="s">
        <v>54</v>
      </c>
      <c r="F37" s="2" t="s">
        <v>55</v>
      </c>
      <c r="G37" s="2" t="s">
        <v>19</v>
      </c>
      <c r="H37" s="2" t="s">
        <v>32</v>
      </c>
      <c r="I37" s="2" t="s">
        <v>379</v>
      </c>
      <c r="J37" s="2" t="s">
        <v>23</v>
      </c>
      <c r="K37" s="4">
        <v>8000</v>
      </c>
      <c r="L37" s="2" t="s">
        <v>21</v>
      </c>
      <c r="M37" s="2" t="s">
        <v>56</v>
      </c>
      <c r="N37" s="2" t="s">
        <v>57</v>
      </c>
      <c r="O37" s="55" t="s">
        <v>38</v>
      </c>
      <c r="P37" s="26">
        <v>5</v>
      </c>
      <c r="Q37" s="26">
        <v>3</v>
      </c>
      <c r="R37" s="26">
        <v>5</v>
      </c>
      <c r="S37" s="26">
        <v>1</v>
      </c>
      <c r="T37" s="26">
        <v>3</v>
      </c>
      <c r="U37" s="26">
        <v>1</v>
      </c>
      <c r="V37" s="26">
        <v>1</v>
      </c>
      <c r="W37" s="26">
        <v>5</v>
      </c>
      <c r="X37" s="26">
        <v>1</v>
      </c>
      <c r="Y37" s="26">
        <v>3</v>
      </c>
      <c r="Z37" s="54">
        <f t="shared" si="1"/>
        <v>2.8</v>
      </c>
    </row>
    <row r="38" spans="1:26" ht="26" x14ac:dyDescent="0.25">
      <c r="A38" s="32" t="s">
        <v>475</v>
      </c>
      <c r="B38" s="7" t="s">
        <v>104</v>
      </c>
      <c r="C38" s="7" t="s">
        <v>18</v>
      </c>
      <c r="D38" s="7" t="s">
        <v>389</v>
      </c>
      <c r="E38" s="7" t="s">
        <v>390</v>
      </c>
      <c r="F38" s="7" t="s">
        <v>105</v>
      </c>
      <c r="G38" s="7" t="s">
        <v>377</v>
      </c>
      <c r="H38" s="7" t="s">
        <v>32</v>
      </c>
      <c r="I38" s="2" t="s">
        <v>524</v>
      </c>
      <c r="J38" s="7" t="s">
        <v>23</v>
      </c>
      <c r="K38" s="8">
        <v>6000</v>
      </c>
      <c r="L38" s="7" t="s">
        <v>30</v>
      </c>
      <c r="M38" s="7" t="s">
        <v>378</v>
      </c>
      <c r="N38" s="7" t="s">
        <v>108</v>
      </c>
      <c r="O38" s="56" t="s">
        <v>17</v>
      </c>
      <c r="P38" s="26">
        <v>3</v>
      </c>
      <c r="Q38" s="26">
        <v>3</v>
      </c>
      <c r="R38" s="26">
        <v>1</v>
      </c>
      <c r="S38" s="26">
        <v>3</v>
      </c>
      <c r="T38" s="26">
        <v>3</v>
      </c>
      <c r="U38" s="26">
        <v>3</v>
      </c>
      <c r="V38" s="26">
        <v>3</v>
      </c>
      <c r="W38" s="26">
        <v>3</v>
      </c>
      <c r="X38" s="26">
        <v>3</v>
      </c>
      <c r="Y38" s="26">
        <v>3</v>
      </c>
      <c r="Z38" s="54">
        <f t="shared" si="1"/>
        <v>2.8</v>
      </c>
    </row>
    <row r="39" spans="1:26" ht="65" x14ac:dyDescent="0.25">
      <c r="A39" s="32" t="s">
        <v>329</v>
      </c>
      <c r="B39" s="2" t="s">
        <v>104</v>
      </c>
      <c r="C39" s="2" t="s">
        <v>18</v>
      </c>
      <c r="D39" s="2" t="s">
        <v>109</v>
      </c>
      <c r="E39" s="2" t="s">
        <v>110</v>
      </c>
      <c r="F39" s="2" t="s">
        <v>105</v>
      </c>
      <c r="G39" s="2" t="s">
        <v>19</v>
      </c>
      <c r="H39" s="2" t="s">
        <v>32</v>
      </c>
      <c r="I39" s="23" t="s">
        <v>550</v>
      </c>
      <c r="J39" s="2" t="s">
        <v>23</v>
      </c>
      <c r="K39" s="4" t="s">
        <v>15</v>
      </c>
      <c r="L39" s="2" t="s">
        <v>14</v>
      </c>
      <c r="M39" s="2" t="s">
        <v>111</v>
      </c>
      <c r="N39" s="2" t="s">
        <v>22</v>
      </c>
      <c r="O39" s="55" t="s">
        <v>17</v>
      </c>
      <c r="P39" s="26">
        <v>3</v>
      </c>
      <c r="Q39" s="26">
        <v>3</v>
      </c>
      <c r="R39" s="26">
        <v>3</v>
      </c>
      <c r="S39" s="26">
        <v>3</v>
      </c>
      <c r="T39" s="26">
        <v>1</v>
      </c>
      <c r="U39" s="26">
        <v>3</v>
      </c>
      <c r="V39" s="26">
        <v>3</v>
      </c>
      <c r="W39" s="26">
        <v>3</v>
      </c>
      <c r="X39" s="26">
        <v>3</v>
      </c>
      <c r="Y39" s="26">
        <v>3</v>
      </c>
      <c r="Z39" s="54">
        <f t="shared" si="1"/>
        <v>2.8</v>
      </c>
    </row>
    <row r="40" spans="1:26" ht="104" x14ac:dyDescent="0.25">
      <c r="A40" s="32" t="s">
        <v>326</v>
      </c>
      <c r="B40" s="2" t="s">
        <v>73</v>
      </c>
      <c r="C40" s="2" t="s">
        <v>18</v>
      </c>
      <c r="D40" s="2" t="s">
        <v>94</v>
      </c>
      <c r="E40" s="2" t="s">
        <v>95</v>
      </c>
      <c r="F40" s="2" t="s">
        <v>96</v>
      </c>
      <c r="G40" s="2" t="s">
        <v>19</v>
      </c>
      <c r="H40" s="2" t="s">
        <v>35</v>
      </c>
      <c r="I40" s="2" t="s">
        <v>379</v>
      </c>
      <c r="J40" s="2" t="s">
        <v>20</v>
      </c>
      <c r="K40" s="4">
        <v>5000</v>
      </c>
      <c r="L40" s="2" t="s">
        <v>21</v>
      </c>
      <c r="M40" s="2" t="s">
        <v>97</v>
      </c>
      <c r="N40" s="2" t="s">
        <v>98</v>
      </c>
      <c r="O40" s="55" t="s">
        <v>36</v>
      </c>
      <c r="P40" s="26">
        <v>1</v>
      </c>
      <c r="Q40" s="26">
        <v>3</v>
      </c>
      <c r="R40" s="26">
        <v>5</v>
      </c>
      <c r="S40" s="26">
        <v>1</v>
      </c>
      <c r="T40" s="26">
        <v>1</v>
      </c>
      <c r="U40" s="26">
        <v>5</v>
      </c>
      <c r="V40" s="26">
        <v>3</v>
      </c>
      <c r="W40" s="26">
        <v>1</v>
      </c>
      <c r="X40" s="26">
        <v>5</v>
      </c>
      <c r="Y40" s="26">
        <v>1</v>
      </c>
      <c r="Z40" s="54">
        <f t="shared" si="1"/>
        <v>2.6</v>
      </c>
    </row>
    <row r="41" spans="1:26" ht="52" x14ac:dyDescent="0.25">
      <c r="A41" s="32" t="s">
        <v>328</v>
      </c>
      <c r="B41" s="2" t="s">
        <v>73</v>
      </c>
      <c r="C41" s="2" t="s">
        <v>18</v>
      </c>
      <c r="D41" s="2" t="s">
        <v>102</v>
      </c>
      <c r="E41" s="2" t="s">
        <v>103</v>
      </c>
      <c r="F41" s="2" t="s">
        <v>101</v>
      </c>
      <c r="G41" s="2" t="s">
        <v>19</v>
      </c>
      <c r="H41" s="2" t="s">
        <v>32</v>
      </c>
      <c r="I41" s="2" t="s">
        <v>379</v>
      </c>
      <c r="J41" s="2" t="s">
        <v>20</v>
      </c>
      <c r="K41" s="4">
        <v>1000</v>
      </c>
      <c r="L41" s="2" t="s">
        <v>21</v>
      </c>
      <c r="M41" s="2" t="s">
        <v>82</v>
      </c>
      <c r="N41" s="2" t="s">
        <v>83</v>
      </c>
      <c r="O41" s="55" t="s">
        <v>36</v>
      </c>
      <c r="P41" s="26">
        <v>1</v>
      </c>
      <c r="Q41" s="26">
        <v>3</v>
      </c>
      <c r="R41" s="26">
        <v>3</v>
      </c>
      <c r="S41" s="26">
        <v>1</v>
      </c>
      <c r="T41" s="26">
        <v>3</v>
      </c>
      <c r="U41" s="26">
        <v>3</v>
      </c>
      <c r="V41" s="26">
        <v>3</v>
      </c>
      <c r="W41" s="26">
        <v>3</v>
      </c>
      <c r="X41" s="26">
        <v>1</v>
      </c>
      <c r="Y41" s="26">
        <v>5</v>
      </c>
      <c r="Z41" s="54">
        <f t="shared" si="1"/>
        <v>2.6</v>
      </c>
    </row>
    <row r="42" spans="1:26" s="16" customFormat="1" ht="65" x14ac:dyDescent="0.25">
      <c r="A42" s="32" t="s">
        <v>344</v>
      </c>
      <c r="B42" s="2" t="s">
        <v>178</v>
      </c>
      <c r="C42" s="2" t="s">
        <v>18</v>
      </c>
      <c r="D42" s="2" t="s">
        <v>181</v>
      </c>
      <c r="E42" s="2" t="s">
        <v>182</v>
      </c>
      <c r="F42" s="2" t="s">
        <v>179</v>
      </c>
      <c r="G42" s="2" t="s">
        <v>19</v>
      </c>
      <c r="H42" s="2" t="s">
        <v>32</v>
      </c>
      <c r="I42" s="9" t="s">
        <v>542</v>
      </c>
      <c r="J42" s="2" t="s">
        <v>23</v>
      </c>
      <c r="K42" s="4">
        <v>3000</v>
      </c>
      <c r="L42" s="2" t="s">
        <v>30</v>
      </c>
      <c r="M42" s="2" t="s">
        <v>183</v>
      </c>
      <c r="N42" s="2" t="s">
        <v>45</v>
      </c>
      <c r="O42" s="55" t="s">
        <v>180</v>
      </c>
      <c r="P42" s="26">
        <v>3</v>
      </c>
      <c r="Q42" s="26">
        <v>5</v>
      </c>
      <c r="R42" s="26">
        <v>3</v>
      </c>
      <c r="S42" s="26">
        <v>1</v>
      </c>
      <c r="T42" s="26">
        <v>3</v>
      </c>
      <c r="U42" s="26">
        <v>1</v>
      </c>
      <c r="V42" s="26">
        <v>3</v>
      </c>
      <c r="W42" s="26">
        <v>3</v>
      </c>
      <c r="X42" s="26">
        <v>1</v>
      </c>
      <c r="Y42" s="26">
        <v>3</v>
      </c>
      <c r="Z42" s="54">
        <f t="shared" si="1"/>
        <v>2.6</v>
      </c>
    </row>
    <row r="43" spans="1:26" ht="52" x14ac:dyDescent="0.25">
      <c r="A43" s="32" t="s">
        <v>372</v>
      </c>
      <c r="B43" s="2" t="s">
        <v>290</v>
      </c>
      <c r="C43" s="2" t="s">
        <v>18</v>
      </c>
      <c r="D43" s="2" t="s">
        <v>299</v>
      </c>
      <c r="E43" s="2" t="s">
        <v>300</v>
      </c>
      <c r="F43" s="2" t="s">
        <v>291</v>
      </c>
      <c r="G43" s="2" t="s">
        <v>19</v>
      </c>
      <c r="H43" s="2" t="s">
        <v>32</v>
      </c>
      <c r="I43" s="2" t="s">
        <v>301</v>
      </c>
      <c r="J43" s="2" t="s">
        <v>20</v>
      </c>
      <c r="K43" s="4">
        <v>10000</v>
      </c>
      <c r="L43" s="2" t="s">
        <v>21</v>
      </c>
      <c r="M43" s="2" t="s">
        <v>292</v>
      </c>
      <c r="N43" s="2" t="s">
        <v>49</v>
      </c>
      <c r="O43" s="55" t="s">
        <v>161</v>
      </c>
      <c r="P43" s="26">
        <v>1</v>
      </c>
      <c r="Q43" s="26">
        <v>3</v>
      </c>
      <c r="R43" s="26">
        <v>1</v>
      </c>
      <c r="S43" s="26">
        <v>3</v>
      </c>
      <c r="T43" s="26">
        <v>5</v>
      </c>
      <c r="U43" s="26">
        <v>5</v>
      </c>
      <c r="V43" s="26">
        <v>1</v>
      </c>
      <c r="W43" s="26">
        <v>1</v>
      </c>
      <c r="X43" s="26">
        <v>5</v>
      </c>
      <c r="Y43" s="26">
        <v>1</v>
      </c>
      <c r="Z43" s="54">
        <f t="shared" si="1"/>
        <v>2.6</v>
      </c>
    </row>
    <row r="44" spans="1:26" ht="91" x14ac:dyDescent="0.25">
      <c r="A44" s="32" t="s">
        <v>481</v>
      </c>
      <c r="B44" s="7" t="s">
        <v>119</v>
      </c>
      <c r="C44" s="7" t="s">
        <v>18</v>
      </c>
      <c r="D44" s="7" t="s">
        <v>402</v>
      </c>
      <c r="E44" s="7" t="s">
        <v>403</v>
      </c>
      <c r="F44" s="7" t="s">
        <v>149</v>
      </c>
      <c r="G44" s="7" t="s">
        <v>377</v>
      </c>
      <c r="H44" s="7" t="s">
        <v>32</v>
      </c>
      <c r="I44" s="7" t="s">
        <v>524</v>
      </c>
      <c r="J44" s="7" t="s">
        <v>23</v>
      </c>
      <c r="K44" s="8">
        <v>5000</v>
      </c>
      <c r="L44" s="7" t="s">
        <v>21</v>
      </c>
      <c r="M44" s="7" t="s">
        <v>127</v>
      </c>
      <c r="N44" s="7" t="s">
        <v>43</v>
      </c>
      <c r="O44" s="56" t="s">
        <v>43</v>
      </c>
      <c r="P44" s="26">
        <v>3</v>
      </c>
      <c r="Q44" s="26">
        <v>1</v>
      </c>
      <c r="R44" s="26">
        <v>3</v>
      </c>
      <c r="S44" s="26">
        <v>3</v>
      </c>
      <c r="T44" s="26">
        <v>1</v>
      </c>
      <c r="U44" s="26">
        <v>3</v>
      </c>
      <c r="V44" s="26">
        <v>5</v>
      </c>
      <c r="W44" s="26">
        <v>3</v>
      </c>
      <c r="X44" s="26">
        <v>3</v>
      </c>
      <c r="Y44" s="26">
        <v>1</v>
      </c>
      <c r="Z44" s="54">
        <f t="shared" si="1"/>
        <v>2.6</v>
      </c>
    </row>
    <row r="45" spans="1:26" ht="13" x14ac:dyDescent="0.25">
      <c r="A45" s="32" t="s">
        <v>490</v>
      </c>
      <c r="B45" s="7" t="s">
        <v>431</v>
      </c>
      <c r="C45" s="7" t="s">
        <v>18</v>
      </c>
      <c r="D45" s="7" t="s">
        <v>432</v>
      </c>
      <c r="E45" s="7" t="s">
        <v>14</v>
      </c>
      <c r="F45" s="7" t="s">
        <v>14</v>
      </c>
      <c r="G45" s="7" t="s">
        <v>14</v>
      </c>
      <c r="H45" s="7" t="s">
        <v>32</v>
      </c>
      <c r="I45" s="7" t="s">
        <v>379</v>
      </c>
      <c r="J45" s="7" t="s">
        <v>23</v>
      </c>
      <c r="K45" s="8">
        <v>10000</v>
      </c>
      <c r="L45" s="7" t="s">
        <v>21</v>
      </c>
      <c r="M45" s="7" t="s">
        <v>14</v>
      </c>
      <c r="N45" s="7" t="s">
        <v>433</v>
      </c>
      <c r="O45" s="56" t="s">
        <v>433</v>
      </c>
      <c r="P45" s="26">
        <v>3</v>
      </c>
      <c r="Q45" s="26">
        <v>3</v>
      </c>
      <c r="R45" s="26">
        <v>1</v>
      </c>
      <c r="S45" s="26">
        <v>3</v>
      </c>
      <c r="T45" s="26">
        <v>3</v>
      </c>
      <c r="U45" s="26">
        <v>5</v>
      </c>
      <c r="V45" s="26">
        <v>1</v>
      </c>
      <c r="W45" s="26">
        <v>3</v>
      </c>
      <c r="X45" s="26">
        <v>3</v>
      </c>
      <c r="Y45" s="26">
        <v>1</v>
      </c>
      <c r="Z45" s="54">
        <f t="shared" si="1"/>
        <v>2.6</v>
      </c>
    </row>
    <row r="46" spans="1:26" ht="26" x14ac:dyDescent="0.25">
      <c r="A46" s="32" t="s">
        <v>493</v>
      </c>
      <c r="B46" s="7" t="s">
        <v>229</v>
      </c>
      <c r="C46" s="7" t="s">
        <v>18</v>
      </c>
      <c r="D46" s="7" t="s">
        <v>437</v>
      </c>
      <c r="E46" s="7" t="s">
        <v>438</v>
      </c>
      <c r="F46" s="7" t="s">
        <v>439</v>
      </c>
      <c r="G46" s="7" t="s">
        <v>377</v>
      </c>
      <c r="H46" s="7" t="s">
        <v>35</v>
      </c>
      <c r="I46" s="2" t="s">
        <v>527</v>
      </c>
      <c r="J46" s="7" t="s">
        <v>20</v>
      </c>
      <c r="K46" s="8">
        <v>5000</v>
      </c>
      <c r="L46" s="7" t="s">
        <v>30</v>
      </c>
      <c r="M46" s="7" t="s">
        <v>14</v>
      </c>
      <c r="N46" s="7" t="s">
        <v>228</v>
      </c>
      <c r="O46" s="56" t="s">
        <v>69</v>
      </c>
      <c r="P46" s="26">
        <v>3</v>
      </c>
      <c r="Q46" s="26">
        <v>1</v>
      </c>
      <c r="R46" s="26">
        <v>3</v>
      </c>
      <c r="S46" s="26">
        <v>1</v>
      </c>
      <c r="T46" s="26">
        <v>5</v>
      </c>
      <c r="U46" s="26">
        <v>3</v>
      </c>
      <c r="V46" s="26">
        <v>1</v>
      </c>
      <c r="W46" s="26">
        <v>5</v>
      </c>
      <c r="X46" s="26">
        <v>3</v>
      </c>
      <c r="Y46" s="26">
        <v>1</v>
      </c>
      <c r="Z46" s="54">
        <f t="shared" si="1"/>
        <v>2.6</v>
      </c>
    </row>
    <row r="47" spans="1:26" ht="26" x14ac:dyDescent="0.25">
      <c r="A47" s="32" t="s">
        <v>495</v>
      </c>
      <c r="B47" s="7" t="s">
        <v>257</v>
      </c>
      <c r="C47" s="7" t="s">
        <v>18</v>
      </c>
      <c r="D47" s="7" t="s">
        <v>442</v>
      </c>
      <c r="E47" s="7" t="s">
        <v>443</v>
      </c>
      <c r="F47" s="7" t="s">
        <v>260</v>
      </c>
      <c r="G47" s="7" t="s">
        <v>377</v>
      </c>
      <c r="H47" s="7" t="s">
        <v>32</v>
      </c>
      <c r="I47" s="2" t="s">
        <v>379</v>
      </c>
      <c r="J47" s="7" t="s">
        <v>23</v>
      </c>
      <c r="K47" s="8">
        <v>1000</v>
      </c>
      <c r="L47" s="7" t="s">
        <v>30</v>
      </c>
      <c r="M47" s="7" t="s">
        <v>444</v>
      </c>
      <c r="N47" s="7" t="s">
        <v>445</v>
      </c>
      <c r="O47" s="56" t="s">
        <v>106</v>
      </c>
      <c r="P47" s="26">
        <v>1</v>
      </c>
      <c r="Q47" s="26">
        <v>5</v>
      </c>
      <c r="R47" s="26">
        <v>3</v>
      </c>
      <c r="S47" s="26">
        <v>5</v>
      </c>
      <c r="T47" s="26">
        <v>1</v>
      </c>
      <c r="U47" s="26">
        <v>3</v>
      </c>
      <c r="V47" s="26">
        <v>1</v>
      </c>
      <c r="W47" s="26">
        <v>1</v>
      </c>
      <c r="X47" s="26">
        <v>3</v>
      </c>
      <c r="Y47" s="26">
        <v>3</v>
      </c>
      <c r="Z47" s="54">
        <f t="shared" si="1"/>
        <v>2.6</v>
      </c>
    </row>
    <row r="48" spans="1:26" ht="26" x14ac:dyDescent="0.25">
      <c r="A48" s="32" t="s">
        <v>497</v>
      </c>
      <c r="B48" s="7" t="s">
        <v>286</v>
      </c>
      <c r="C48" s="7" t="s">
        <v>18</v>
      </c>
      <c r="D48" s="7" t="s">
        <v>454</v>
      </c>
      <c r="E48" s="7" t="s">
        <v>455</v>
      </c>
      <c r="F48" s="7" t="s">
        <v>289</v>
      </c>
      <c r="G48" s="7" t="s">
        <v>377</v>
      </c>
      <c r="H48" s="7" t="s">
        <v>14</v>
      </c>
      <c r="I48" s="7" t="s">
        <v>524</v>
      </c>
      <c r="J48" s="7" t="s">
        <v>23</v>
      </c>
      <c r="K48" s="8">
        <v>1500</v>
      </c>
      <c r="L48" s="7" t="s">
        <v>30</v>
      </c>
      <c r="M48" s="7" t="s">
        <v>456</v>
      </c>
      <c r="N48" s="7" t="s">
        <v>49</v>
      </c>
      <c r="O48" s="56" t="s">
        <v>262</v>
      </c>
      <c r="P48" s="26">
        <v>1</v>
      </c>
      <c r="Q48" s="26">
        <v>5</v>
      </c>
      <c r="R48" s="26">
        <v>1</v>
      </c>
      <c r="S48" s="26">
        <v>3</v>
      </c>
      <c r="T48" s="26">
        <v>1</v>
      </c>
      <c r="U48" s="26">
        <v>1</v>
      </c>
      <c r="V48" s="26">
        <v>5</v>
      </c>
      <c r="W48" s="26">
        <v>3</v>
      </c>
      <c r="X48" s="26">
        <v>3</v>
      </c>
      <c r="Y48" s="26">
        <v>3</v>
      </c>
      <c r="Z48" s="54">
        <f t="shared" si="1"/>
        <v>2.6</v>
      </c>
    </row>
    <row r="49" spans="1:26" ht="143" x14ac:dyDescent="0.25">
      <c r="A49" s="32" t="s">
        <v>348</v>
      </c>
      <c r="B49" s="2" t="s">
        <v>204</v>
      </c>
      <c r="C49" s="2" t="s">
        <v>18</v>
      </c>
      <c r="D49" s="2" t="s">
        <v>209</v>
      </c>
      <c r="E49" s="2" t="s">
        <v>210</v>
      </c>
      <c r="F49" s="2" t="s">
        <v>205</v>
      </c>
      <c r="G49" s="2" t="s">
        <v>19</v>
      </c>
      <c r="H49" s="2" t="s">
        <v>29</v>
      </c>
      <c r="I49" s="9" t="s">
        <v>538</v>
      </c>
      <c r="J49" s="2" t="s">
        <v>20</v>
      </c>
      <c r="K49" s="4" t="s">
        <v>15</v>
      </c>
      <c r="L49" s="2" t="s">
        <v>30</v>
      </c>
      <c r="M49" s="2" t="s">
        <v>203</v>
      </c>
      <c r="N49" s="2" t="s">
        <v>52</v>
      </c>
      <c r="O49" s="55" t="s">
        <v>162</v>
      </c>
      <c r="P49" s="26">
        <v>1</v>
      </c>
      <c r="Q49" s="26">
        <v>3</v>
      </c>
      <c r="R49" s="26">
        <v>3</v>
      </c>
      <c r="S49" s="26">
        <v>1</v>
      </c>
      <c r="T49" s="26">
        <v>1</v>
      </c>
      <c r="U49" s="26">
        <v>3</v>
      </c>
      <c r="V49" s="26">
        <v>5</v>
      </c>
      <c r="W49" s="26">
        <v>1</v>
      </c>
      <c r="X49" s="26">
        <v>3</v>
      </c>
      <c r="Y49" s="26">
        <v>5</v>
      </c>
      <c r="Z49" s="54">
        <f t="shared" si="1"/>
        <v>2.6</v>
      </c>
    </row>
    <row r="50" spans="1:26" ht="52" x14ac:dyDescent="0.25">
      <c r="A50" s="32" t="s">
        <v>332</v>
      </c>
      <c r="B50" s="2" t="s">
        <v>119</v>
      </c>
      <c r="C50" s="2" t="s">
        <v>18</v>
      </c>
      <c r="D50" s="2" t="s">
        <v>120</v>
      </c>
      <c r="E50" s="2" t="s">
        <v>121</v>
      </c>
      <c r="F50" s="2" t="s">
        <v>122</v>
      </c>
      <c r="G50" s="2" t="s">
        <v>19</v>
      </c>
      <c r="H50" s="2" t="s">
        <v>32</v>
      </c>
      <c r="I50" s="2" t="s">
        <v>379</v>
      </c>
      <c r="J50" s="2" t="s">
        <v>71</v>
      </c>
      <c r="K50" s="4">
        <v>7712</v>
      </c>
      <c r="L50" s="2" t="s">
        <v>30</v>
      </c>
      <c r="M50" s="2" t="s">
        <v>123</v>
      </c>
      <c r="N50" s="2" t="s">
        <v>49</v>
      </c>
      <c r="O50" s="55" t="s">
        <v>43</v>
      </c>
      <c r="P50" s="26">
        <v>3</v>
      </c>
      <c r="Q50" s="26">
        <v>1</v>
      </c>
      <c r="R50" s="26">
        <v>5</v>
      </c>
      <c r="S50" s="26">
        <v>5</v>
      </c>
      <c r="T50" s="26">
        <v>1</v>
      </c>
      <c r="U50" s="26">
        <v>1</v>
      </c>
      <c r="V50" s="26">
        <v>3</v>
      </c>
      <c r="W50" s="26">
        <v>3</v>
      </c>
      <c r="X50" s="26">
        <v>1</v>
      </c>
      <c r="Y50" s="26">
        <v>1</v>
      </c>
      <c r="Z50" s="54">
        <f t="shared" si="1"/>
        <v>2.4</v>
      </c>
    </row>
    <row r="51" spans="1:26" ht="65" x14ac:dyDescent="0.25">
      <c r="A51" s="32" t="s">
        <v>354</v>
      </c>
      <c r="B51" s="2" t="s">
        <v>223</v>
      </c>
      <c r="C51" s="2" t="s">
        <v>18</v>
      </c>
      <c r="D51" s="2" t="s">
        <v>225</v>
      </c>
      <c r="E51" s="2" t="s">
        <v>14</v>
      </c>
      <c r="F51" s="2" t="s">
        <v>518</v>
      </c>
      <c r="G51" s="2" t="s">
        <v>176</v>
      </c>
      <c r="H51" s="2" t="s">
        <v>37</v>
      </c>
      <c r="I51" s="2"/>
      <c r="J51" s="2" t="s">
        <v>20</v>
      </c>
      <c r="K51" s="4">
        <v>10000</v>
      </c>
      <c r="L51" s="2" t="s">
        <v>21</v>
      </c>
      <c r="M51" s="2" t="s">
        <v>226</v>
      </c>
      <c r="N51" s="2" t="s">
        <v>224</v>
      </c>
      <c r="O51" s="55" t="s">
        <v>227</v>
      </c>
      <c r="P51" s="26">
        <v>3</v>
      </c>
      <c r="Q51" s="26">
        <v>3</v>
      </c>
      <c r="R51" s="51">
        <v>1</v>
      </c>
      <c r="S51" s="26">
        <v>5</v>
      </c>
      <c r="T51" s="26">
        <v>3</v>
      </c>
      <c r="U51" s="26">
        <v>1</v>
      </c>
      <c r="V51" s="26">
        <v>1</v>
      </c>
      <c r="W51" s="26">
        <v>3</v>
      </c>
      <c r="X51" s="26">
        <v>1</v>
      </c>
      <c r="Y51" s="26">
        <v>3</v>
      </c>
      <c r="Z51" s="54">
        <f t="shared" si="1"/>
        <v>2.4</v>
      </c>
    </row>
    <row r="52" spans="1:26" ht="52" x14ac:dyDescent="0.25">
      <c r="A52" s="32" t="s">
        <v>479</v>
      </c>
      <c r="B52" s="7" t="s">
        <v>104</v>
      </c>
      <c r="C52" s="7" t="s">
        <v>18</v>
      </c>
      <c r="D52" s="7" t="s">
        <v>397</v>
      </c>
      <c r="E52" s="7" t="s">
        <v>398</v>
      </c>
      <c r="F52" s="7" t="s">
        <v>105</v>
      </c>
      <c r="G52" s="7" t="s">
        <v>377</v>
      </c>
      <c r="H52" s="7" t="s">
        <v>32</v>
      </c>
      <c r="I52" s="2" t="s">
        <v>379</v>
      </c>
      <c r="J52" s="7" t="s">
        <v>23</v>
      </c>
      <c r="K52" s="8">
        <v>1000</v>
      </c>
      <c r="L52" s="7" t="s">
        <v>14</v>
      </c>
      <c r="M52" s="7" t="s">
        <v>112</v>
      </c>
      <c r="N52" s="7" t="s">
        <v>108</v>
      </c>
      <c r="O52" s="56" t="s">
        <v>17</v>
      </c>
      <c r="P52" s="26">
        <v>3</v>
      </c>
      <c r="Q52" s="26">
        <v>3</v>
      </c>
      <c r="R52" s="26">
        <v>3</v>
      </c>
      <c r="S52" s="26">
        <v>3</v>
      </c>
      <c r="T52" s="26">
        <v>1</v>
      </c>
      <c r="U52" s="26">
        <v>1</v>
      </c>
      <c r="V52" s="26">
        <v>3</v>
      </c>
      <c r="W52" s="26">
        <v>3</v>
      </c>
      <c r="X52" s="26">
        <v>3</v>
      </c>
      <c r="Y52" s="26">
        <v>1</v>
      </c>
      <c r="Z52" s="54">
        <f t="shared" si="1"/>
        <v>2.4</v>
      </c>
    </row>
    <row r="53" spans="1:26" ht="78" x14ac:dyDescent="0.25">
      <c r="A53" s="32" t="s">
        <v>487</v>
      </c>
      <c r="B53" s="7" t="s">
        <v>192</v>
      </c>
      <c r="C53" s="7" t="s">
        <v>18</v>
      </c>
      <c r="D53" s="7" t="s">
        <v>424</v>
      </c>
      <c r="E53" s="7" t="s">
        <v>425</v>
      </c>
      <c r="F53" s="7" t="s">
        <v>193</v>
      </c>
      <c r="G53" s="7" t="s">
        <v>377</v>
      </c>
      <c r="H53" s="7" t="s">
        <v>32</v>
      </c>
      <c r="I53" s="2" t="s">
        <v>524</v>
      </c>
      <c r="J53" s="7" t="s">
        <v>20</v>
      </c>
      <c r="K53" s="8">
        <v>3000</v>
      </c>
      <c r="L53" s="7" t="s">
        <v>21</v>
      </c>
      <c r="M53" s="7" t="s">
        <v>426</v>
      </c>
      <c r="N53" s="7" t="s">
        <v>191</v>
      </c>
      <c r="O53" s="56" t="s">
        <v>22</v>
      </c>
      <c r="P53" s="26">
        <v>3</v>
      </c>
      <c r="Q53" s="26">
        <v>1</v>
      </c>
      <c r="R53" s="26">
        <v>3</v>
      </c>
      <c r="S53" s="26">
        <v>5</v>
      </c>
      <c r="T53" s="26">
        <v>3</v>
      </c>
      <c r="U53" s="26">
        <v>1</v>
      </c>
      <c r="V53" s="26">
        <v>3</v>
      </c>
      <c r="W53" s="26">
        <v>3</v>
      </c>
      <c r="X53" s="26">
        <v>1</v>
      </c>
      <c r="Y53" s="26">
        <v>1</v>
      </c>
      <c r="Z53" s="54">
        <f t="shared" si="1"/>
        <v>2.4</v>
      </c>
    </row>
    <row r="54" spans="1:26" ht="26" x14ac:dyDescent="0.25">
      <c r="A54" s="32" t="s">
        <v>494</v>
      </c>
      <c r="B54" s="7" t="s">
        <v>229</v>
      </c>
      <c r="C54" s="7" t="s">
        <v>18</v>
      </c>
      <c r="D54" s="7" t="s">
        <v>440</v>
      </c>
      <c r="E54" s="7" t="s">
        <v>441</v>
      </c>
      <c r="F54" s="7" t="s">
        <v>230</v>
      </c>
      <c r="G54" s="7" t="s">
        <v>377</v>
      </c>
      <c r="H54" s="7" t="s">
        <v>35</v>
      </c>
      <c r="I54" s="7" t="s">
        <v>528</v>
      </c>
      <c r="J54" s="7" t="s">
        <v>20</v>
      </c>
      <c r="K54" s="8">
        <v>10000</v>
      </c>
      <c r="L54" s="7" t="s">
        <v>30</v>
      </c>
      <c r="M54" s="7" t="s">
        <v>14</v>
      </c>
      <c r="N54" s="7" t="s">
        <v>228</v>
      </c>
      <c r="O54" s="56" t="s">
        <v>69</v>
      </c>
      <c r="P54" s="26">
        <v>3</v>
      </c>
      <c r="Q54" s="26">
        <v>3</v>
      </c>
      <c r="R54" s="26">
        <v>3</v>
      </c>
      <c r="S54" s="26">
        <v>1</v>
      </c>
      <c r="T54" s="26">
        <v>5</v>
      </c>
      <c r="U54" s="26">
        <v>1</v>
      </c>
      <c r="V54" s="26">
        <v>3</v>
      </c>
      <c r="W54" s="26">
        <v>1</v>
      </c>
      <c r="X54" s="26">
        <v>3</v>
      </c>
      <c r="Y54" s="26">
        <v>1</v>
      </c>
      <c r="Z54" s="54">
        <f t="shared" si="1"/>
        <v>2.4</v>
      </c>
    </row>
    <row r="55" spans="1:26" ht="39" x14ac:dyDescent="0.25">
      <c r="A55" s="32" t="s">
        <v>502</v>
      </c>
      <c r="B55" s="7" t="s">
        <v>306</v>
      </c>
      <c r="C55" s="7" t="s">
        <v>18</v>
      </c>
      <c r="D55" s="7" t="s">
        <v>467</v>
      </c>
      <c r="E55" s="7" t="s">
        <v>468</v>
      </c>
      <c r="F55" s="7" t="s">
        <v>469</v>
      </c>
      <c r="G55" s="7" t="s">
        <v>377</v>
      </c>
      <c r="H55" s="7" t="s">
        <v>35</v>
      </c>
      <c r="I55" s="7" t="s">
        <v>531</v>
      </c>
      <c r="J55" s="7" t="s">
        <v>20</v>
      </c>
      <c r="K55" s="8">
        <v>2500</v>
      </c>
      <c r="L55" s="7" t="s">
        <v>30</v>
      </c>
      <c r="M55" s="7" t="s">
        <v>470</v>
      </c>
      <c r="N55" s="7" t="s">
        <v>471</v>
      </c>
      <c r="O55" s="56" t="s">
        <v>22</v>
      </c>
      <c r="P55" s="26">
        <v>3</v>
      </c>
      <c r="Q55" s="26">
        <v>1</v>
      </c>
      <c r="R55" s="26">
        <v>5</v>
      </c>
      <c r="S55" s="26">
        <v>1</v>
      </c>
      <c r="T55" s="26">
        <v>3</v>
      </c>
      <c r="U55" s="26">
        <v>1</v>
      </c>
      <c r="V55" s="26">
        <v>5</v>
      </c>
      <c r="W55" s="26">
        <v>3</v>
      </c>
      <c r="X55" s="26">
        <v>1</v>
      </c>
      <c r="Y55" s="26">
        <v>1</v>
      </c>
      <c r="Z55" s="54">
        <f t="shared" si="1"/>
        <v>2.4</v>
      </c>
    </row>
    <row r="56" spans="1:26" ht="26" x14ac:dyDescent="0.25">
      <c r="A56" s="32" t="s">
        <v>351</v>
      </c>
      <c r="B56" s="2" t="s">
        <v>213</v>
      </c>
      <c r="C56" s="2" t="s">
        <v>18</v>
      </c>
      <c r="D56" s="2" t="s">
        <v>218</v>
      </c>
      <c r="E56" s="2" t="s">
        <v>14</v>
      </c>
      <c r="F56" s="2" t="s">
        <v>214</v>
      </c>
      <c r="G56" s="2" t="s">
        <v>19</v>
      </c>
      <c r="H56" s="2" t="s">
        <v>14</v>
      </c>
      <c r="I56" s="2" t="s">
        <v>517</v>
      </c>
      <c r="J56" s="2" t="s">
        <v>20</v>
      </c>
      <c r="K56" s="4">
        <v>1000</v>
      </c>
      <c r="L56" s="2" t="s">
        <v>21</v>
      </c>
      <c r="M56" s="2" t="s">
        <v>215</v>
      </c>
      <c r="N56" s="2" t="s">
        <v>216</v>
      </c>
      <c r="O56" s="55" t="s">
        <v>216</v>
      </c>
      <c r="P56" s="26">
        <v>5</v>
      </c>
      <c r="Q56" s="26">
        <v>1</v>
      </c>
      <c r="R56" s="51">
        <v>1</v>
      </c>
      <c r="S56" s="26">
        <v>5</v>
      </c>
      <c r="T56" s="26">
        <v>1</v>
      </c>
      <c r="U56" s="26">
        <v>1</v>
      </c>
      <c r="V56" s="26">
        <v>1</v>
      </c>
      <c r="W56" s="26">
        <v>5</v>
      </c>
      <c r="X56" s="26">
        <v>1</v>
      </c>
      <c r="Y56" s="26">
        <v>1</v>
      </c>
      <c r="Z56" s="54">
        <f t="shared" si="1"/>
        <v>2.2000000000000002</v>
      </c>
    </row>
    <row r="57" spans="1:26" ht="52" x14ac:dyDescent="0.25">
      <c r="A57" s="32" t="s">
        <v>482</v>
      </c>
      <c r="B57" s="7" t="s">
        <v>404</v>
      </c>
      <c r="C57" s="7" t="s">
        <v>18</v>
      </c>
      <c r="D57" s="7" t="s">
        <v>405</v>
      </c>
      <c r="E57" s="7" t="s">
        <v>406</v>
      </c>
      <c r="F57" s="7" t="s">
        <v>407</v>
      </c>
      <c r="G57" s="7" t="s">
        <v>377</v>
      </c>
      <c r="H57" s="7" t="s">
        <v>14</v>
      </c>
      <c r="I57" s="7" t="s">
        <v>524</v>
      </c>
      <c r="J57" s="7" t="s">
        <v>23</v>
      </c>
      <c r="K57" s="8">
        <v>3000</v>
      </c>
      <c r="L57" s="7" t="s">
        <v>21</v>
      </c>
      <c r="M57" s="7" t="s">
        <v>408</v>
      </c>
      <c r="N57" s="7" t="s">
        <v>409</v>
      </c>
      <c r="O57" s="58">
        <v>43727</v>
      </c>
      <c r="P57" s="26">
        <v>1</v>
      </c>
      <c r="Q57" s="26">
        <v>1</v>
      </c>
      <c r="R57" s="26">
        <v>3</v>
      </c>
      <c r="S57" s="26">
        <v>3</v>
      </c>
      <c r="T57" s="26">
        <v>1</v>
      </c>
      <c r="U57" s="26">
        <v>5</v>
      </c>
      <c r="V57" s="26">
        <v>1</v>
      </c>
      <c r="W57" s="26">
        <v>1</v>
      </c>
      <c r="X57" s="26">
        <v>5</v>
      </c>
      <c r="Y57" s="26">
        <v>1</v>
      </c>
      <c r="Z57" s="54">
        <f t="shared" si="1"/>
        <v>2.2000000000000002</v>
      </c>
    </row>
    <row r="58" spans="1:26" ht="13" x14ac:dyDescent="0.25">
      <c r="A58" s="32" t="s">
        <v>492</v>
      </c>
      <c r="B58" s="7" t="s">
        <v>431</v>
      </c>
      <c r="C58" s="7" t="s">
        <v>18</v>
      </c>
      <c r="D58" s="7" t="s">
        <v>436</v>
      </c>
      <c r="E58" s="7" t="s">
        <v>14</v>
      </c>
      <c r="F58" s="7" t="s">
        <v>435</v>
      </c>
      <c r="G58" s="7" t="s">
        <v>14</v>
      </c>
      <c r="H58" s="7" t="s">
        <v>32</v>
      </c>
      <c r="I58" s="7" t="s">
        <v>379</v>
      </c>
      <c r="J58" s="7" t="s">
        <v>23</v>
      </c>
      <c r="K58" s="8">
        <v>5000</v>
      </c>
      <c r="L58" s="7" t="s">
        <v>14</v>
      </c>
      <c r="M58" s="7" t="s">
        <v>14</v>
      </c>
      <c r="N58" s="7" t="s">
        <v>433</v>
      </c>
      <c r="O58" s="56" t="s">
        <v>433</v>
      </c>
      <c r="P58" s="26">
        <v>3</v>
      </c>
      <c r="Q58" s="26">
        <v>1</v>
      </c>
      <c r="R58" s="26">
        <v>1</v>
      </c>
      <c r="S58" s="26">
        <v>1</v>
      </c>
      <c r="T58" s="26">
        <v>3</v>
      </c>
      <c r="U58" s="26">
        <v>3</v>
      </c>
      <c r="V58" s="26">
        <v>1</v>
      </c>
      <c r="W58" s="26">
        <v>3</v>
      </c>
      <c r="X58" s="26">
        <v>3</v>
      </c>
      <c r="Y58" s="26">
        <v>3</v>
      </c>
      <c r="Z58" s="54">
        <f t="shared" si="1"/>
        <v>2.2000000000000002</v>
      </c>
    </row>
    <row r="59" spans="1:26" ht="247" x14ac:dyDescent="0.25">
      <c r="A59" s="32" t="s">
        <v>349</v>
      </c>
      <c r="B59" s="2" t="s">
        <v>204</v>
      </c>
      <c r="C59" s="2" t="s">
        <v>18</v>
      </c>
      <c r="D59" s="2" t="s">
        <v>211</v>
      </c>
      <c r="E59" s="2" t="s">
        <v>212</v>
      </c>
      <c r="F59" s="2" t="s">
        <v>201</v>
      </c>
      <c r="G59" s="2" t="s">
        <v>19</v>
      </c>
      <c r="H59" s="2" t="s">
        <v>29</v>
      </c>
      <c r="I59" s="9" t="s">
        <v>540</v>
      </c>
      <c r="J59" s="2" t="s">
        <v>20</v>
      </c>
      <c r="K59" s="4" t="s">
        <v>539</v>
      </c>
      <c r="L59" s="2" t="s">
        <v>14</v>
      </c>
      <c r="M59" s="2" t="s">
        <v>203</v>
      </c>
      <c r="N59" s="2" t="s">
        <v>52</v>
      </c>
      <c r="O59" s="55" t="s">
        <v>162</v>
      </c>
      <c r="P59" s="26">
        <v>5</v>
      </c>
      <c r="Q59" s="26">
        <v>3</v>
      </c>
      <c r="R59" s="26">
        <v>1</v>
      </c>
      <c r="S59" s="26">
        <v>1</v>
      </c>
      <c r="T59" s="26">
        <v>1</v>
      </c>
      <c r="U59" s="26">
        <v>1</v>
      </c>
      <c r="V59" s="26">
        <v>5</v>
      </c>
      <c r="W59" s="26">
        <v>1</v>
      </c>
      <c r="X59" s="26">
        <v>1</v>
      </c>
      <c r="Y59" s="26">
        <v>3</v>
      </c>
      <c r="Z59" s="54">
        <f t="shared" si="1"/>
        <v>2.2000000000000002</v>
      </c>
    </row>
    <row r="60" spans="1:26" ht="182" x14ac:dyDescent="0.25">
      <c r="A60" s="32" t="s">
        <v>365</v>
      </c>
      <c r="B60" s="2" t="s">
        <v>266</v>
      </c>
      <c r="C60" s="2" t="s">
        <v>18</v>
      </c>
      <c r="D60" s="2" t="s">
        <v>269</v>
      </c>
      <c r="E60" s="2" t="s">
        <v>270</v>
      </c>
      <c r="F60" s="2" t="s">
        <v>267</v>
      </c>
      <c r="G60" s="2" t="s">
        <v>19</v>
      </c>
      <c r="H60" s="2" t="s">
        <v>32</v>
      </c>
      <c r="I60" s="2" t="s">
        <v>519</v>
      </c>
      <c r="J60" s="2" t="s">
        <v>23</v>
      </c>
      <c r="K60" s="4">
        <v>15000</v>
      </c>
      <c r="L60" s="2" t="s">
        <v>21</v>
      </c>
      <c r="M60" s="2" t="s">
        <v>271</v>
      </c>
      <c r="N60" s="2" t="s">
        <v>272</v>
      </c>
      <c r="O60" s="55" t="s">
        <v>268</v>
      </c>
      <c r="P60" s="26">
        <v>1</v>
      </c>
      <c r="Q60" s="26">
        <v>1</v>
      </c>
      <c r="R60" s="26">
        <v>3</v>
      </c>
      <c r="S60" s="26">
        <v>3</v>
      </c>
      <c r="T60" s="26">
        <v>1</v>
      </c>
      <c r="U60" s="26">
        <v>1</v>
      </c>
      <c r="V60" s="26">
        <v>3</v>
      </c>
      <c r="W60" s="26">
        <v>1</v>
      </c>
      <c r="X60" s="26">
        <v>1</v>
      </c>
      <c r="Y60" s="26">
        <v>5</v>
      </c>
      <c r="Z60" s="54">
        <f t="shared" si="1"/>
        <v>2</v>
      </c>
    </row>
    <row r="61" spans="1:26" ht="65" x14ac:dyDescent="0.25">
      <c r="A61" s="32" t="s">
        <v>474</v>
      </c>
      <c r="B61" s="7" t="s">
        <v>104</v>
      </c>
      <c r="C61" s="7" t="s">
        <v>18</v>
      </c>
      <c r="D61" s="7" t="s">
        <v>387</v>
      </c>
      <c r="E61" s="7" t="s">
        <v>388</v>
      </c>
      <c r="F61" s="7" t="s">
        <v>105</v>
      </c>
      <c r="G61" s="7" t="s">
        <v>377</v>
      </c>
      <c r="H61" s="7" t="s">
        <v>32</v>
      </c>
      <c r="I61" s="2" t="s">
        <v>524</v>
      </c>
      <c r="J61" s="7" t="s">
        <v>71</v>
      </c>
      <c r="K61" s="8">
        <v>1520</v>
      </c>
      <c r="L61" s="7" t="s">
        <v>21</v>
      </c>
      <c r="M61" s="7" t="s">
        <v>378</v>
      </c>
      <c r="N61" s="7" t="s">
        <v>108</v>
      </c>
      <c r="O61" s="56" t="s">
        <v>17</v>
      </c>
      <c r="P61" s="26">
        <v>3</v>
      </c>
      <c r="Q61" s="26">
        <v>1</v>
      </c>
      <c r="R61" s="26">
        <v>5</v>
      </c>
      <c r="S61" s="26">
        <v>5</v>
      </c>
      <c r="T61" s="26">
        <v>1</v>
      </c>
      <c r="U61" s="26">
        <v>1</v>
      </c>
      <c r="V61" s="26">
        <v>1</v>
      </c>
      <c r="W61" s="26">
        <v>1</v>
      </c>
      <c r="X61" s="26">
        <v>1</v>
      </c>
      <c r="Y61" s="26">
        <v>1</v>
      </c>
      <c r="Z61" s="54">
        <f t="shared" si="1"/>
        <v>2</v>
      </c>
    </row>
    <row r="62" spans="1:26" ht="13" x14ac:dyDescent="0.25">
      <c r="A62" s="32" t="s">
        <v>350</v>
      </c>
      <c r="B62" s="2" t="s">
        <v>213</v>
      </c>
      <c r="C62" s="2" t="s">
        <v>18</v>
      </c>
      <c r="D62" s="2" t="s">
        <v>217</v>
      </c>
      <c r="E62" s="2" t="s">
        <v>14</v>
      </c>
      <c r="F62" s="2" t="s">
        <v>214</v>
      </c>
      <c r="G62" s="2" t="s">
        <v>19</v>
      </c>
      <c r="H62" s="2" t="s">
        <v>32</v>
      </c>
      <c r="I62" s="9" t="s">
        <v>506</v>
      </c>
      <c r="J62" s="2" t="s">
        <v>20</v>
      </c>
      <c r="K62" s="4" t="s">
        <v>15</v>
      </c>
      <c r="L62" s="2" t="s">
        <v>21</v>
      </c>
      <c r="M62" s="2" t="s">
        <v>14</v>
      </c>
      <c r="N62" s="2" t="s">
        <v>216</v>
      </c>
      <c r="O62" s="55" t="s">
        <v>216</v>
      </c>
      <c r="P62" s="26">
        <v>1</v>
      </c>
      <c r="Q62" s="26">
        <v>1</v>
      </c>
      <c r="R62" s="26">
        <v>1</v>
      </c>
      <c r="S62" s="26">
        <v>1</v>
      </c>
      <c r="T62" s="26">
        <v>3</v>
      </c>
      <c r="U62" s="26">
        <v>1</v>
      </c>
      <c r="V62" s="26">
        <v>1</v>
      </c>
      <c r="W62" s="26">
        <v>5</v>
      </c>
      <c r="X62" s="26">
        <v>1</v>
      </c>
      <c r="Y62" s="26">
        <v>5</v>
      </c>
      <c r="Z62" s="54">
        <f t="shared" si="1"/>
        <v>2</v>
      </c>
    </row>
    <row r="63" spans="1:26" ht="26" x14ac:dyDescent="0.25">
      <c r="A63" s="32" t="s">
        <v>373</v>
      </c>
      <c r="B63" s="2" t="s">
        <v>290</v>
      </c>
      <c r="C63" s="2" t="s">
        <v>18</v>
      </c>
      <c r="D63" s="2" t="s">
        <v>302</v>
      </c>
      <c r="E63" s="2" t="s">
        <v>303</v>
      </c>
      <c r="F63" s="2" t="s">
        <v>291</v>
      </c>
      <c r="G63" s="2" t="s">
        <v>19</v>
      </c>
      <c r="H63" s="2" t="s">
        <v>32</v>
      </c>
      <c r="I63" s="2" t="s">
        <v>301</v>
      </c>
      <c r="J63" s="2" t="s">
        <v>23</v>
      </c>
      <c r="K63" s="4">
        <v>5600</v>
      </c>
      <c r="L63" s="2" t="s">
        <v>21</v>
      </c>
      <c r="M63" s="2" t="s">
        <v>295</v>
      </c>
      <c r="N63" s="2" t="s">
        <v>60</v>
      </c>
      <c r="O63" s="55" t="s">
        <v>161</v>
      </c>
      <c r="P63" s="26">
        <v>1</v>
      </c>
      <c r="Q63" s="26">
        <v>1</v>
      </c>
      <c r="R63" s="26">
        <v>1</v>
      </c>
      <c r="S63" s="26">
        <v>1</v>
      </c>
      <c r="T63" s="26">
        <v>1</v>
      </c>
      <c r="U63" s="26">
        <v>3</v>
      </c>
      <c r="V63" s="26">
        <v>1</v>
      </c>
      <c r="W63" s="26">
        <v>1</v>
      </c>
      <c r="X63" s="26">
        <v>3</v>
      </c>
      <c r="Y63" s="26">
        <v>5</v>
      </c>
      <c r="Z63" s="54">
        <f t="shared" si="1"/>
        <v>1.8</v>
      </c>
    </row>
    <row r="64" spans="1:26" ht="52" x14ac:dyDescent="0.25">
      <c r="A64" s="32" t="s">
        <v>501</v>
      </c>
      <c r="B64" s="7" t="s">
        <v>286</v>
      </c>
      <c r="C64" s="7" t="s">
        <v>18</v>
      </c>
      <c r="D64" s="7" t="s">
        <v>465</v>
      </c>
      <c r="E64" s="7" t="s">
        <v>466</v>
      </c>
      <c r="F64" s="7" t="s">
        <v>289</v>
      </c>
      <c r="G64" s="7" t="s">
        <v>377</v>
      </c>
      <c r="H64" s="7" t="s">
        <v>14</v>
      </c>
      <c r="I64" s="7" t="s">
        <v>524</v>
      </c>
      <c r="J64" s="7" t="s">
        <v>71</v>
      </c>
      <c r="K64" s="8">
        <v>1000</v>
      </c>
      <c r="L64" s="7" t="s">
        <v>30</v>
      </c>
      <c r="M64" s="7" t="s">
        <v>456</v>
      </c>
      <c r="N64" s="7" t="s">
        <v>49</v>
      </c>
      <c r="O64" s="56" t="s">
        <v>262</v>
      </c>
      <c r="P64" s="26">
        <v>1</v>
      </c>
      <c r="Q64" s="26">
        <v>5</v>
      </c>
      <c r="R64" s="26">
        <v>1</v>
      </c>
      <c r="S64" s="26">
        <v>1</v>
      </c>
      <c r="T64" s="26">
        <v>1</v>
      </c>
      <c r="U64" s="26">
        <v>1</v>
      </c>
      <c r="V64" s="26">
        <v>5</v>
      </c>
      <c r="W64" s="26">
        <v>1</v>
      </c>
      <c r="X64" s="26">
        <v>1</v>
      </c>
      <c r="Y64" s="26">
        <v>1</v>
      </c>
      <c r="Z64" s="54">
        <f t="shared" si="1"/>
        <v>1.8</v>
      </c>
    </row>
    <row r="65" spans="1:26" ht="52" x14ac:dyDescent="0.25">
      <c r="A65" s="33" t="s">
        <v>515</v>
      </c>
      <c r="B65" s="14" t="s">
        <v>561</v>
      </c>
      <c r="C65" s="14" t="s">
        <v>18</v>
      </c>
      <c r="D65" s="14" t="s">
        <v>185</v>
      </c>
      <c r="E65" s="14" t="s">
        <v>186</v>
      </c>
      <c r="F65" s="14" t="s">
        <v>187</v>
      </c>
      <c r="G65" s="14" t="s">
        <v>19</v>
      </c>
      <c r="H65" s="14" t="s">
        <v>29</v>
      </c>
      <c r="I65" s="14" t="s">
        <v>516</v>
      </c>
      <c r="J65" s="14" t="s">
        <v>20</v>
      </c>
      <c r="K65" s="15">
        <v>14960</v>
      </c>
      <c r="L65" s="14" t="s">
        <v>21</v>
      </c>
      <c r="M65" s="14" t="s">
        <v>188</v>
      </c>
      <c r="N65" s="14" t="s">
        <v>43</v>
      </c>
      <c r="O65" s="57" t="s">
        <v>36</v>
      </c>
      <c r="P65" s="26">
        <v>1</v>
      </c>
      <c r="Q65" s="51">
        <v>1</v>
      </c>
      <c r="R65" s="51">
        <v>3</v>
      </c>
      <c r="S65" s="51">
        <v>3</v>
      </c>
      <c r="T65" s="51">
        <v>3</v>
      </c>
      <c r="U65" s="51">
        <v>1</v>
      </c>
      <c r="V65" s="51">
        <v>1</v>
      </c>
      <c r="W65" s="51">
        <v>1</v>
      </c>
      <c r="X65" s="51">
        <v>1</v>
      </c>
      <c r="Y65" s="51">
        <v>1</v>
      </c>
      <c r="Z65" s="54">
        <f t="shared" si="1"/>
        <v>1.6</v>
      </c>
    </row>
    <row r="66" spans="1:26" ht="39" x14ac:dyDescent="0.25">
      <c r="A66" s="34" t="s">
        <v>483</v>
      </c>
      <c r="B66" s="20" t="s">
        <v>165</v>
      </c>
      <c r="C66" s="20" t="s">
        <v>34</v>
      </c>
      <c r="D66" s="20" t="s">
        <v>410</v>
      </c>
      <c r="E66" s="20" t="s">
        <v>411</v>
      </c>
      <c r="F66" s="20" t="s">
        <v>167</v>
      </c>
      <c r="G66" s="20" t="s">
        <v>377</v>
      </c>
      <c r="H66" s="20" t="s">
        <v>37</v>
      </c>
      <c r="I66" s="14" t="s">
        <v>379</v>
      </c>
      <c r="J66" s="20" t="s">
        <v>71</v>
      </c>
      <c r="K66" s="21">
        <v>10000</v>
      </c>
      <c r="L66" s="20" t="s">
        <v>21</v>
      </c>
      <c r="M66" s="20" t="s">
        <v>412</v>
      </c>
      <c r="N66" s="20" t="s">
        <v>163</v>
      </c>
      <c r="O66" s="59" t="s">
        <v>51</v>
      </c>
      <c r="P66" s="26">
        <v>1</v>
      </c>
      <c r="Q66" s="51">
        <v>1</v>
      </c>
      <c r="R66" s="51">
        <v>1</v>
      </c>
      <c r="S66" s="51">
        <v>1</v>
      </c>
      <c r="T66" s="51">
        <v>1</v>
      </c>
      <c r="U66" s="51">
        <v>1</v>
      </c>
      <c r="V66" s="51">
        <v>1</v>
      </c>
      <c r="W66" s="51">
        <v>1</v>
      </c>
      <c r="X66" s="51">
        <v>1</v>
      </c>
      <c r="Y66" s="51">
        <v>3</v>
      </c>
      <c r="Z66" s="54">
        <f t="shared" si="1"/>
        <v>1.2</v>
      </c>
    </row>
    <row r="67" spans="1:26" ht="26" x14ac:dyDescent="0.25">
      <c r="A67" s="32" t="s">
        <v>346</v>
      </c>
      <c r="B67" s="2" t="s">
        <v>198</v>
      </c>
      <c r="C67" s="2" t="s">
        <v>18</v>
      </c>
      <c r="D67" s="2" t="s">
        <v>199</v>
      </c>
      <c r="E67" s="2" t="s">
        <v>200</v>
      </c>
      <c r="F67" s="2" t="s">
        <v>201</v>
      </c>
      <c r="G67" s="2" t="s">
        <v>19</v>
      </c>
      <c r="H67" s="2" t="s">
        <v>14</v>
      </c>
      <c r="I67" s="2" t="s">
        <v>505</v>
      </c>
      <c r="J67" s="2" t="s">
        <v>14</v>
      </c>
      <c r="K67" s="4" t="s">
        <v>15</v>
      </c>
      <c r="L67" s="2" t="s">
        <v>14</v>
      </c>
      <c r="M67" s="2" t="s">
        <v>14</v>
      </c>
      <c r="N67" s="2" t="s">
        <v>166</v>
      </c>
      <c r="O67" s="55" t="s">
        <v>177</v>
      </c>
      <c r="P67" s="26">
        <v>1</v>
      </c>
      <c r="Q67" s="26">
        <v>1</v>
      </c>
      <c r="R67" s="26">
        <v>1</v>
      </c>
      <c r="S67" s="26">
        <v>1</v>
      </c>
      <c r="T67" s="26">
        <v>1</v>
      </c>
      <c r="U67" s="26">
        <v>1</v>
      </c>
      <c r="V67" s="26">
        <v>3</v>
      </c>
      <c r="W67" s="26">
        <v>1</v>
      </c>
      <c r="X67" s="26">
        <v>1</v>
      </c>
      <c r="Y67" s="26">
        <v>1</v>
      </c>
      <c r="Z67" s="54">
        <f t="shared" ref="Z67" si="2">AVERAGE(P67:Y67)</f>
        <v>1.2</v>
      </c>
    </row>
    <row r="68" spans="1:26" ht="13" x14ac:dyDescent="0.25">
      <c r="A68" s="6"/>
      <c r="B68" s="17"/>
      <c r="C68" s="17"/>
      <c r="D68" s="17"/>
      <c r="E68" s="17"/>
      <c r="F68" s="17"/>
      <c r="G68" s="17"/>
      <c r="H68" s="17"/>
      <c r="I68" s="17"/>
      <c r="J68" s="17"/>
      <c r="K68" s="25"/>
      <c r="L68" s="17"/>
      <c r="M68" s="17"/>
      <c r="N68" s="17"/>
      <c r="O68" s="17"/>
    </row>
    <row r="69" spans="1:26" ht="13" x14ac:dyDescent="0.25">
      <c r="A69" s="6"/>
      <c r="B69" s="17"/>
      <c r="C69" s="17"/>
      <c r="D69" s="17"/>
      <c r="E69" s="17"/>
      <c r="F69" s="17"/>
      <c r="G69" s="17"/>
      <c r="H69" s="17"/>
      <c r="I69" s="17"/>
      <c r="J69" s="17"/>
      <c r="K69" s="25"/>
      <c r="L69" s="17"/>
      <c r="M69" s="17"/>
      <c r="N69" s="17"/>
      <c r="O69" s="17"/>
    </row>
    <row r="70" spans="1:26" ht="13" x14ac:dyDescent="0.25">
      <c r="B70" s="10"/>
      <c r="C70" s="17" t="s">
        <v>509</v>
      </c>
      <c r="D70" s="26"/>
      <c r="E70" s="26"/>
    </row>
    <row r="71" spans="1:26" ht="13" x14ac:dyDescent="0.25">
      <c r="B71" s="11"/>
      <c r="C71" s="17" t="s">
        <v>510</v>
      </c>
      <c r="D71" s="27"/>
      <c r="E71" s="22"/>
    </row>
    <row r="72" spans="1:26" ht="13" x14ac:dyDescent="0.25">
      <c r="B72" s="12"/>
      <c r="C72" s="17" t="s">
        <v>503</v>
      </c>
      <c r="D72" s="27"/>
      <c r="E72" s="22"/>
    </row>
    <row r="73" spans="1:26" ht="13" x14ac:dyDescent="0.25">
      <c r="B73" s="13"/>
      <c r="C73" s="17" t="s">
        <v>511</v>
      </c>
      <c r="D73" s="27"/>
      <c r="E73" s="22"/>
    </row>
    <row r="74" spans="1:26" ht="13" x14ac:dyDescent="0.25">
      <c r="B74" s="18"/>
      <c r="C74" s="17" t="s">
        <v>512</v>
      </c>
      <c r="D74" s="27"/>
      <c r="E74" s="22"/>
    </row>
    <row r="75" spans="1:26" ht="13" x14ac:dyDescent="0.25">
      <c r="C75" s="26"/>
      <c r="D75" s="27"/>
      <c r="E75" s="22"/>
    </row>
    <row r="76" spans="1:26" x14ac:dyDescent="0.25">
      <c r="C76" s="26"/>
      <c r="D76" s="26"/>
      <c r="E76" s="26"/>
    </row>
    <row r="77" spans="1:26" x14ac:dyDescent="0.25">
      <c r="A77" t="s">
        <v>563</v>
      </c>
      <c r="B77">
        <f>COUNTA(A2:A76)</f>
        <v>65</v>
      </c>
    </row>
    <row r="78" spans="1:26" x14ac:dyDescent="0.25">
      <c r="A78" t="s">
        <v>20</v>
      </c>
      <c r="B78">
        <f>IF(COUNTA(A2:A76)/3=ROUND(COUNTA(A2:A76)/3,0),COUNTA(A2:A76)/3,IF(COUNTA(A2:A76)/3-ROUND(COUNTA(A2:A76)/3,0)&lt;0,ROUND(COUNTA(A2:A76)/3,0),ROUND(COUNTA(A2:A76)/3,0)+1))</f>
        <v>22</v>
      </c>
    </row>
    <row r="79" spans="1:26" x14ac:dyDescent="0.25">
      <c r="A79" t="s">
        <v>564</v>
      </c>
      <c r="B79">
        <f>IF(COUNTA(A2:A76)/3=ROUND(COUNTA(A2:A76)/3,0),COUNTA(A2:A76)/3,IF(COUNTA(A2:A76)/3-ROUND(COUNTA(A2:A76)/3,0)&gt;0.4,ROUND(COUNTA(A2:A76)/3,0)+1,ROUND(COUNTA(A2:A76)/3,0)))</f>
        <v>22</v>
      </c>
    </row>
    <row r="80" spans="1:26" x14ac:dyDescent="0.25">
      <c r="A80" t="s">
        <v>71</v>
      </c>
      <c r="B80">
        <f>B77-B78-B79</f>
        <v>21</v>
      </c>
    </row>
  </sheetData>
  <autoFilter ref="A1:P1"/>
  <sortState ref="A2:Z67">
    <sortCondition descending="1" ref="Z2:Z67"/>
  </sortState>
  <conditionalFormatting sqref="B2">
    <cfRule type="expression" dxfId="7" priority="7">
      <formula>IF(COUNTIF(P3:P76,5)&gt;$B78,TRUE,FALSE)</formula>
    </cfRule>
    <cfRule type="expression" dxfId="6" priority="8">
      <formula>IF(COUNTIF(P3:P76,5)=$B$78,TRUE,FALSE)</formula>
    </cfRule>
  </conditionalFormatting>
  <conditionalFormatting sqref="D2">
    <cfRule type="expression" dxfId="5" priority="5">
      <formula>IF(COUNTIF(P3:P76,3)&gt;$B$79,TRUE,FALSE)</formula>
    </cfRule>
    <cfRule type="expression" dxfId="4" priority="6">
      <formula>IF(COUNTIF(P3:P76,3)=$B$79,TRUE,FALSE)</formula>
    </cfRule>
  </conditionalFormatting>
  <conditionalFormatting sqref="E2">
    <cfRule type="expression" dxfId="3" priority="3">
      <formula>IF(COUNTIF(P3:P76,1)&gt;B80,TRUE,FALSE)</formula>
    </cfRule>
    <cfRule type="expression" dxfId="2" priority="4">
      <formula>IF(COUNTIF(P3:P76,1)=B80,TRUE,FALSE)</formula>
    </cfRule>
  </conditionalFormatting>
  <conditionalFormatting sqref="P3:Y67">
    <cfRule type="cellIs" dxfId="1" priority="2" operator="equal">
      <formula>5</formula>
    </cfRule>
    <cfRule type="cellIs" dxfId="0" priority="1" operator="equal">
      <formula>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FDA026AB2DB542905F926AD8BC6548" ma:contentTypeVersion="11" ma:contentTypeDescription="Create a new document." ma:contentTypeScope="" ma:versionID="58ff8041150be79d9f66fa212ea85b3f">
  <xsd:schema xmlns:xsd="http://www.w3.org/2001/XMLSchema" xmlns:xs="http://www.w3.org/2001/XMLSchema" xmlns:p="http://schemas.microsoft.com/office/2006/metadata/properties" xmlns:ns1="http://schemas.microsoft.com/sharepoint/v3" xmlns:ns3="8c06b0ec-3bd6-4c66-9a5c-3e03a6def89d" targetNamespace="http://schemas.microsoft.com/office/2006/metadata/properties" ma:root="true" ma:fieldsID="24e9cc64acd23906d124a727cf30bd05" ns1:_="" ns3:_="">
    <xsd:import namespace="http://schemas.microsoft.com/sharepoint/v3"/>
    <xsd:import namespace="8c06b0ec-3bd6-4c66-9a5c-3e03a6def89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06b0ec-3bd6-4c66-9a5c-3e03a6def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CEC86C-CB12-47AD-B291-0443421FCA24}">
  <ds:schemaRefs>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c06b0ec-3bd6-4c66-9a5c-3e03a6def89d"/>
    <ds:schemaRef ds:uri="http://www.w3.org/XML/1998/namespace"/>
  </ds:schemaRefs>
</ds:datastoreItem>
</file>

<file path=customXml/itemProps2.xml><?xml version="1.0" encoding="utf-8"?>
<ds:datastoreItem xmlns:ds="http://schemas.openxmlformats.org/officeDocument/2006/customXml" ds:itemID="{4D9B51CE-038F-4106-9B3B-78756DCABAA4}">
  <ds:schemaRefs>
    <ds:schemaRef ds:uri="http://schemas.microsoft.com/sharepoint/v3/contenttype/forms"/>
  </ds:schemaRefs>
</ds:datastoreItem>
</file>

<file path=customXml/itemProps3.xml><?xml version="1.0" encoding="utf-8"?>
<ds:datastoreItem xmlns:ds="http://schemas.openxmlformats.org/officeDocument/2006/customXml" ds:itemID="{DADA576A-CC67-4EED-BB49-E041609CAE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6b0ec-3bd6-4c66-9a5c-3e03a6def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High $100K +</vt:lpstr>
      <vt:lpstr>Med $100K - $15K</vt:lpstr>
      <vt:lpstr>Low Below $15K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Watters</dc:creator>
  <cp:lastModifiedBy>Cynthia Osuna</cp:lastModifiedBy>
  <cp:lastPrinted>2021-10-26T15:46:03Z</cp:lastPrinted>
  <dcterms:created xsi:type="dcterms:W3CDTF">2021-10-01T15:05:54Z</dcterms:created>
  <dcterms:modified xsi:type="dcterms:W3CDTF">2022-02-25T17:25:59Z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0x010100BBFDA026AB2DB542905F926AD8BC6548</vt:lpwstr>
  </property>
</Properties>
</file>